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3275" windowHeight="4875"/>
  </bookViews>
  <sheets>
    <sheet name="mlžáci" sheetId="1" r:id="rId1"/>
  </sheets>
  <calcPr calcId="145621"/>
</workbook>
</file>

<file path=xl/calcChain.xml><?xml version="1.0" encoding="utf-8"?>
<calcChain xmlns="http://schemas.openxmlformats.org/spreadsheetml/2006/main">
  <c r="W212" i="1" l="1"/>
  <c r="X212" i="1" s="1"/>
  <c r="L212" i="1" s="1"/>
  <c r="R212" i="1"/>
  <c r="P212" i="1"/>
  <c r="N212" i="1"/>
  <c r="H212" i="1"/>
  <c r="D212" i="1"/>
  <c r="C212" i="1"/>
  <c r="B212" i="1"/>
  <c r="W211" i="1"/>
  <c r="X211" i="1" s="1"/>
  <c r="L211" i="1" s="1"/>
  <c r="T211" i="1"/>
  <c r="R211" i="1"/>
  <c r="P211" i="1"/>
  <c r="N211" i="1"/>
  <c r="H211" i="1"/>
  <c r="W210" i="1"/>
  <c r="X210" i="1" s="1"/>
  <c r="L210" i="1" s="1"/>
  <c r="R210" i="1"/>
  <c r="P210" i="1"/>
  <c r="N210" i="1"/>
  <c r="D210" i="1"/>
  <c r="C210" i="1"/>
  <c r="B210" i="1"/>
  <c r="H210" i="1" s="1"/>
  <c r="W209" i="1"/>
  <c r="X209" i="1" s="1"/>
  <c r="L209" i="1" s="1"/>
  <c r="T209" i="1"/>
  <c r="R209" i="1"/>
  <c r="P209" i="1"/>
  <c r="N209" i="1"/>
  <c r="H209" i="1"/>
  <c r="F210" i="1" s="1"/>
  <c r="W208" i="1"/>
  <c r="X208" i="1" s="1"/>
  <c r="L208" i="1" s="1"/>
  <c r="R208" i="1"/>
  <c r="P208" i="1"/>
  <c r="N208" i="1"/>
  <c r="H208" i="1"/>
  <c r="F208" i="1"/>
  <c r="D208" i="1"/>
  <c r="C208" i="1"/>
  <c r="B208" i="1"/>
  <c r="X207" i="1"/>
  <c r="W207" i="1"/>
  <c r="T207" i="1"/>
  <c r="R207" i="1"/>
  <c r="P207" i="1"/>
  <c r="N207" i="1"/>
  <c r="L207" i="1"/>
  <c r="H207" i="1"/>
  <c r="F207" i="1"/>
  <c r="W206" i="1"/>
  <c r="X206" i="1" s="1"/>
  <c r="L206" i="1" s="1"/>
  <c r="R206" i="1"/>
  <c r="P206" i="1"/>
  <c r="N206" i="1"/>
  <c r="H206" i="1"/>
  <c r="F206" i="1"/>
  <c r="D206" i="1"/>
  <c r="C206" i="1"/>
  <c r="B206" i="1"/>
  <c r="W205" i="1"/>
  <c r="X205" i="1" s="1"/>
  <c r="L205" i="1" s="1"/>
  <c r="T205" i="1"/>
  <c r="R205" i="1"/>
  <c r="P205" i="1"/>
  <c r="N205" i="1"/>
  <c r="H205" i="1"/>
  <c r="F205" i="1"/>
  <c r="X204" i="1"/>
  <c r="L204" i="1" s="1"/>
  <c r="W204" i="1"/>
  <c r="R204" i="1"/>
  <c r="P204" i="1"/>
  <c r="N204" i="1"/>
  <c r="D204" i="1"/>
  <c r="C204" i="1"/>
  <c r="B204" i="1"/>
  <c r="H204" i="1" s="1"/>
  <c r="W203" i="1"/>
  <c r="X203" i="1" s="1"/>
  <c r="L203" i="1" s="1"/>
  <c r="T203" i="1"/>
  <c r="R203" i="1"/>
  <c r="P203" i="1"/>
  <c r="N203" i="1"/>
  <c r="H203" i="1"/>
  <c r="F204" i="1" s="1"/>
  <c r="W202" i="1"/>
  <c r="X202" i="1" s="1"/>
  <c r="L202" i="1" s="1"/>
  <c r="R202" i="1"/>
  <c r="P202" i="1"/>
  <c r="N202" i="1"/>
  <c r="H202" i="1"/>
  <c r="F202" i="1"/>
  <c r="D202" i="1"/>
  <c r="C202" i="1"/>
  <c r="B202" i="1"/>
  <c r="X201" i="1"/>
  <c r="W201" i="1"/>
  <c r="T201" i="1"/>
  <c r="R201" i="1"/>
  <c r="P201" i="1"/>
  <c r="N201" i="1"/>
  <c r="L201" i="1"/>
  <c r="H201" i="1"/>
  <c r="F201" i="1"/>
  <c r="W200" i="1"/>
  <c r="X200" i="1" s="1"/>
  <c r="L200" i="1" s="1"/>
  <c r="R200" i="1"/>
  <c r="P200" i="1"/>
  <c r="N200" i="1"/>
  <c r="H200" i="1"/>
  <c r="F200" i="1"/>
  <c r="D200" i="1"/>
  <c r="C200" i="1"/>
  <c r="B200" i="1"/>
  <c r="X199" i="1"/>
  <c r="W199" i="1"/>
  <c r="T199" i="1"/>
  <c r="R199" i="1"/>
  <c r="P199" i="1"/>
  <c r="N199" i="1"/>
  <c r="L199" i="1"/>
  <c r="H199" i="1"/>
  <c r="F199" i="1"/>
  <c r="W198" i="1"/>
  <c r="X198" i="1" s="1"/>
  <c r="L198" i="1" s="1"/>
  <c r="R198" i="1"/>
  <c r="P198" i="1"/>
  <c r="N198" i="1"/>
  <c r="D198" i="1"/>
  <c r="C198" i="1"/>
  <c r="B198" i="1"/>
  <c r="H198" i="1" s="1"/>
  <c r="W197" i="1"/>
  <c r="X197" i="1" s="1"/>
  <c r="L197" i="1" s="1"/>
  <c r="T197" i="1"/>
  <c r="R197" i="1"/>
  <c r="P197" i="1"/>
  <c r="N197" i="1"/>
  <c r="H197" i="1"/>
  <c r="W196" i="1"/>
  <c r="X196" i="1" s="1"/>
  <c r="L196" i="1" s="1"/>
  <c r="R196" i="1"/>
  <c r="P196" i="1"/>
  <c r="N196" i="1"/>
  <c r="D196" i="1"/>
  <c r="C196" i="1"/>
  <c r="B196" i="1"/>
  <c r="H196" i="1" s="1"/>
  <c r="X195" i="1"/>
  <c r="W195" i="1"/>
  <c r="T195" i="1"/>
  <c r="R195" i="1"/>
  <c r="P195" i="1"/>
  <c r="N195" i="1"/>
  <c r="L195" i="1"/>
  <c r="H195" i="1"/>
  <c r="F196" i="1" s="1"/>
  <c r="W194" i="1"/>
  <c r="X194" i="1" s="1"/>
  <c r="L194" i="1" s="1"/>
  <c r="R194" i="1"/>
  <c r="P194" i="1"/>
  <c r="N194" i="1"/>
  <c r="H194" i="1"/>
  <c r="F194" i="1"/>
  <c r="D194" i="1"/>
  <c r="C194" i="1"/>
  <c r="B194" i="1"/>
  <c r="W193" i="1"/>
  <c r="X193" i="1" s="1"/>
  <c r="L193" i="1" s="1"/>
  <c r="T193" i="1"/>
  <c r="R193" i="1"/>
  <c r="P193" i="1"/>
  <c r="N193" i="1"/>
  <c r="H193" i="1"/>
  <c r="F193" i="1"/>
  <c r="X192" i="1"/>
  <c r="L192" i="1" s="1"/>
  <c r="W192" i="1"/>
  <c r="R192" i="1"/>
  <c r="P192" i="1"/>
  <c r="N192" i="1"/>
  <c r="D192" i="1"/>
  <c r="C192" i="1"/>
  <c r="B192" i="1"/>
  <c r="H192" i="1" s="1"/>
  <c r="W191" i="1"/>
  <c r="X191" i="1" s="1"/>
  <c r="L191" i="1" s="1"/>
  <c r="T191" i="1"/>
  <c r="R191" i="1"/>
  <c r="P191" i="1"/>
  <c r="N191" i="1"/>
  <c r="H191" i="1"/>
  <c r="F192" i="1" s="1"/>
  <c r="W190" i="1"/>
  <c r="X190" i="1" s="1"/>
  <c r="L190" i="1" s="1"/>
  <c r="R190" i="1"/>
  <c r="P190" i="1"/>
  <c r="N190" i="1"/>
  <c r="H190" i="1"/>
  <c r="F190" i="1"/>
  <c r="D190" i="1"/>
  <c r="C190" i="1"/>
  <c r="B190" i="1"/>
  <c r="X189" i="1"/>
  <c r="W189" i="1"/>
  <c r="T189" i="1"/>
  <c r="R189" i="1"/>
  <c r="P189" i="1"/>
  <c r="N189" i="1"/>
  <c r="L189" i="1"/>
  <c r="H189" i="1"/>
  <c r="F189" i="1"/>
  <c r="W188" i="1"/>
  <c r="X188" i="1" s="1"/>
  <c r="L188" i="1" s="1"/>
  <c r="R188" i="1"/>
  <c r="P188" i="1"/>
  <c r="N188" i="1"/>
  <c r="D188" i="1"/>
  <c r="C188" i="1"/>
  <c r="B188" i="1"/>
  <c r="H188" i="1" s="1"/>
  <c r="X187" i="1"/>
  <c r="W187" i="1"/>
  <c r="T187" i="1"/>
  <c r="R187" i="1"/>
  <c r="P187" i="1"/>
  <c r="N187" i="1"/>
  <c r="L187" i="1"/>
  <c r="H187" i="1"/>
  <c r="F188" i="1" s="1"/>
  <c r="W186" i="1"/>
  <c r="X186" i="1" s="1"/>
  <c r="L186" i="1" s="1"/>
  <c r="R186" i="1"/>
  <c r="P186" i="1"/>
  <c r="N186" i="1"/>
  <c r="H186" i="1"/>
  <c r="F186" i="1"/>
  <c r="D186" i="1"/>
  <c r="C186" i="1"/>
  <c r="B186" i="1"/>
  <c r="W185" i="1"/>
  <c r="X185" i="1" s="1"/>
  <c r="L185" i="1" s="1"/>
  <c r="T185" i="1"/>
  <c r="R185" i="1"/>
  <c r="P185" i="1"/>
  <c r="N185" i="1"/>
  <c r="H185" i="1"/>
  <c r="F185" i="1"/>
  <c r="X184" i="1"/>
  <c r="L184" i="1" s="1"/>
  <c r="W184" i="1"/>
  <c r="R184" i="1"/>
  <c r="P184" i="1"/>
  <c r="N184" i="1"/>
  <c r="H184" i="1"/>
  <c r="F184" i="1"/>
  <c r="D184" i="1"/>
  <c r="C184" i="1"/>
  <c r="B184" i="1"/>
  <c r="W183" i="1"/>
  <c r="X183" i="1" s="1"/>
  <c r="L183" i="1" s="1"/>
  <c r="T183" i="1"/>
  <c r="R183" i="1"/>
  <c r="P183" i="1"/>
  <c r="N183" i="1"/>
  <c r="H183" i="1"/>
  <c r="F183" i="1"/>
  <c r="X182" i="1"/>
  <c r="L182" i="1" s="1"/>
  <c r="W182" i="1"/>
  <c r="R182" i="1"/>
  <c r="P182" i="1"/>
  <c r="N182" i="1"/>
  <c r="H182" i="1"/>
  <c r="F182" i="1"/>
  <c r="D182" i="1"/>
  <c r="C182" i="1"/>
  <c r="B182" i="1"/>
  <c r="W181" i="1"/>
  <c r="X181" i="1" s="1"/>
  <c r="L181" i="1" s="1"/>
  <c r="T181" i="1"/>
  <c r="R181" i="1"/>
  <c r="P181" i="1"/>
  <c r="N181" i="1"/>
  <c r="H181" i="1"/>
  <c r="F181" i="1"/>
  <c r="X180" i="1"/>
  <c r="L180" i="1" s="1"/>
  <c r="W180" i="1"/>
  <c r="R180" i="1"/>
  <c r="P180" i="1"/>
  <c r="N180" i="1"/>
  <c r="D180" i="1"/>
  <c r="C180" i="1"/>
  <c r="B180" i="1"/>
  <c r="H180" i="1" s="1"/>
  <c r="W179" i="1"/>
  <c r="X179" i="1" s="1"/>
  <c r="L179" i="1" s="1"/>
  <c r="T179" i="1"/>
  <c r="R179" i="1"/>
  <c r="P179" i="1"/>
  <c r="N179" i="1"/>
  <c r="H179" i="1"/>
  <c r="W178" i="1"/>
  <c r="X178" i="1" s="1"/>
  <c r="L178" i="1" s="1"/>
  <c r="R178" i="1"/>
  <c r="P178" i="1"/>
  <c r="N178" i="1"/>
  <c r="D178" i="1"/>
  <c r="C178" i="1"/>
  <c r="B178" i="1"/>
  <c r="H178" i="1" s="1"/>
  <c r="X177" i="1"/>
  <c r="W177" i="1"/>
  <c r="T177" i="1"/>
  <c r="R177" i="1"/>
  <c r="P177" i="1"/>
  <c r="N177" i="1"/>
  <c r="L177" i="1"/>
  <c r="H177" i="1"/>
  <c r="F178" i="1" s="1"/>
  <c r="X176" i="1"/>
  <c r="L176" i="1" s="1"/>
  <c r="W176" i="1"/>
  <c r="R176" i="1"/>
  <c r="P176" i="1"/>
  <c r="N176" i="1"/>
  <c r="H176" i="1"/>
  <c r="F176" i="1"/>
  <c r="D176" i="1"/>
  <c r="C176" i="1"/>
  <c r="B176" i="1"/>
  <c r="W175" i="1"/>
  <c r="X175" i="1" s="1"/>
  <c r="L175" i="1" s="1"/>
  <c r="T175" i="1"/>
  <c r="R175" i="1"/>
  <c r="P175" i="1"/>
  <c r="N175" i="1"/>
  <c r="H175" i="1"/>
  <c r="F175" i="1"/>
  <c r="X174" i="1"/>
  <c r="L174" i="1" s="1"/>
  <c r="W174" i="1"/>
  <c r="R174" i="1"/>
  <c r="P174" i="1"/>
  <c r="N174" i="1"/>
  <c r="D174" i="1"/>
  <c r="C174" i="1"/>
  <c r="B174" i="1"/>
  <c r="H174" i="1" s="1"/>
  <c r="W173" i="1"/>
  <c r="X173" i="1" s="1"/>
  <c r="L173" i="1" s="1"/>
  <c r="T173" i="1"/>
  <c r="R173" i="1"/>
  <c r="P173" i="1"/>
  <c r="N173" i="1"/>
  <c r="H173" i="1"/>
  <c r="W172" i="1"/>
  <c r="X172" i="1" s="1"/>
  <c r="L172" i="1" s="1"/>
  <c r="R172" i="1"/>
  <c r="P172" i="1"/>
  <c r="N172" i="1"/>
  <c r="D172" i="1"/>
  <c r="C172" i="1"/>
  <c r="B172" i="1"/>
  <c r="H172" i="1" s="1"/>
  <c r="F172" i="1" s="1"/>
  <c r="X171" i="1"/>
  <c r="W171" i="1"/>
  <c r="T171" i="1"/>
  <c r="R171" i="1"/>
  <c r="P171" i="1"/>
  <c r="N171" i="1"/>
  <c r="L171" i="1"/>
  <c r="H171" i="1"/>
  <c r="X170" i="1"/>
  <c r="L170" i="1" s="1"/>
  <c r="W170" i="1"/>
  <c r="R170" i="1"/>
  <c r="P170" i="1"/>
  <c r="N170" i="1"/>
  <c r="D170" i="1"/>
  <c r="C170" i="1"/>
  <c r="B170" i="1"/>
  <c r="H170" i="1" s="1"/>
  <c r="W169" i="1"/>
  <c r="X169" i="1" s="1"/>
  <c r="L169" i="1" s="1"/>
  <c r="T169" i="1"/>
  <c r="R169" i="1"/>
  <c r="P169" i="1"/>
  <c r="N169" i="1"/>
  <c r="H169" i="1"/>
  <c r="F170" i="1" s="1"/>
  <c r="W168" i="1"/>
  <c r="X168" i="1" s="1"/>
  <c r="L168" i="1" s="1"/>
  <c r="R168" i="1"/>
  <c r="P168" i="1"/>
  <c r="N168" i="1"/>
  <c r="D168" i="1"/>
  <c r="C168" i="1"/>
  <c r="B168" i="1"/>
  <c r="H168" i="1" s="1"/>
  <c r="F168" i="1" s="1"/>
  <c r="X167" i="1"/>
  <c r="W167" i="1"/>
  <c r="T167" i="1"/>
  <c r="R167" i="1"/>
  <c r="P167" i="1"/>
  <c r="N167" i="1"/>
  <c r="L167" i="1"/>
  <c r="H167" i="1"/>
  <c r="X166" i="1"/>
  <c r="L166" i="1" s="1"/>
  <c r="W166" i="1"/>
  <c r="R166" i="1"/>
  <c r="P166" i="1"/>
  <c r="N166" i="1"/>
  <c r="D166" i="1"/>
  <c r="C166" i="1"/>
  <c r="B166" i="1"/>
  <c r="H166" i="1" s="1"/>
  <c r="W165" i="1"/>
  <c r="X165" i="1" s="1"/>
  <c r="L165" i="1" s="1"/>
  <c r="T165" i="1"/>
  <c r="R165" i="1"/>
  <c r="P165" i="1"/>
  <c r="N165" i="1"/>
  <c r="H165" i="1"/>
  <c r="W164" i="1"/>
  <c r="X164" i="1" s="1"/>
  <c r="L164" i="1" s="1"/>
  <c r="R164" i="1"/>
  <c r="P164" i="1"/>
  <c r="N164" i="1"/>
  <c r="D164" i="1"/>
  <c r="C164" i="1"/>
  <c r="B164" i="1"/>
  <c r="H164" i="1" s="1"/>
  <c r="F164" i="1" s="1"/>
  <c r="X163" i="1"/>
  <c r="W163" i="1"/>
  <c r="T163" i="1"/>
  <c r="R163" i="1"/>
  <c r="P163" i="1"/>
  <c r="N163" i="1"/>
  <c r="L163" i="1"/>
  <c r="H163" i="1"/>
  <c r="X162" i="1"/>
  <c r="L162" i="1" s="1"/>
  <c r="W162" i="1"/>
  <c r="R162" i="1"/>
  <c r="P162" i="1"/>
  <c r="N162" i="1"/>
  <c r="D162" i="1"/>
  <c r="C162" i="1"/>
  <c r="B162" i="1"/>
  <c r="H162" i="1" s="1"/>
  <c r="W161" i="1"/>
  <c r="X161" i="1" s="1"/>
  <c r="L161" i="1" s="1"/>
  <c r="T161" i="1"/>
  <c r="R161" i="1"/>
  <c r="P161" i="1"/>
  <c r="N161" i="1"/>
  <c r="H161" i="1"/>
  <c r="F162" i="1" s="1"/>
  <c r="W160" i="1"/>
  <c r="X160" i="1" s="1"/>
  <c r="R160" i="1"/>
  <c r="P160" i="1"/>
  <c r="N160" i="1"/>
  <c r="L160" i="1"/>
  <c r="H160" i="1"/>
  <c r="F160" i="1"/>
  <c r="D160" i="1"/>
  <c r="C160" i="1"/>
  <c r="B160" i="1"/>
  <c r="X159" i="1"/>
  <c r="W159" i="1"/>
  <c r="T159" i="1"/>
  <c r="R159" i="1"/>
  <c r="P159" i="1"/>
  <c r="N159" i="1"/>
  <c r="L159" i="1"/>
  <c r="H159" i="1"/>
  <c r="F159" i="1"/>
  <c r="W158" i="1"/>
  <c r="X158" i="1" s="1"/>
  <c r="R158" i="1"/>
  <c r="P158" i="1"/>
  <c r="N158" i="1"/>
  <c r="L158" i="1"/>
  <c r="H158" i="1"/>
  <c r="F158" i="1"/>
  <c r="D158" i="1"/>
  <c r="C158" i="1"/>
  <c r="B158" i="1"/>
  <c r="X157" i="1"/>
  <c r="W157" i="1"/>
  <c r="T157" i="1"/>
  <c r="R157" i="1"/>
  <c r="P157" i="1"/>
  <c r="N157" i="1"/>
  <c r="L157" i="1"/>
  <c r="H157" i="1"/>
  <c r="F157" i="1"/>
  <c r="W156" i="1"/>
  <c r="X156" i="1" s="1"/>
  <c r="R156" i="1"/>
  <c r="P156" i="1"/>
  <c r="N156" i="1"/>
  <c r="L156" i="1"/>
  <c r="D156" i="1"/>
  <c r="C156" i="1"/>
  <c r="B156" i="1"/>
  <c r="H156" i="1" s="1"/>
  <c r="W155" i="1"/>
  <c r="X155" i="1" s="1"/>
  <c r="L155" i="1" s="1"/>
  <c r="T155" i="1"/>
  <c r="R155" i="1"/>
  <c r="P155" i="1"/>
  <c r="N155" i="1"/>
  <c r="H155" i="1"/>
  <c r="F156" i="1" s="1"/>
  <c r="W154" i="1"/>
  <c r="X154" i="1" s="1"/>
  <c r="L154" i="1" s="1"/>
  <c r="R154" i="1"/>
  <c r="P154" i="1"/>
  <c r="N154" i="1"/>
  <c r="D154" i="1"/>
  <c r="C154" i="1"/>
  <c r="B154" i="1"/>
  <c r="H154" i="1" s="1"/>
  <c r="F154" i="1" s="1"/>
  <c r="X153" i="1"/>
  <c r="W153" i="1"/>
  <c r="T153" i="1"/>
  <c r="R153" i="1"/>
  <c r="P153" i="1"/>
  <c r="N153" i="1"/>
  <c r="L153" i="1"/>
  <c r="H153" i="1"/>
  <c r="X152" i="1"/>
  <c r="L152" i="1" s="1"/>
  <c r="W152" i="1"/>
  <c r="R152" i="1"/>
  <c r="P152" i="1"/>
  <c r="N152" i="1"/>
  <c r="H152" i="1"/>
  <c r="F152" i="1"/>
  <c r="D152" i="1"/>
  <c r="C152" i="1"/>
  <c r="B152" i="1"/>
  <c r="W151" i="1"/>
  <c r="X151" i="1" s="1"/>
  <c r="L151" i="1" s="1"/>
  <c r="T151" i="1"/>
  <c r="R151" i="1"/>
  <c r="P151" i="1"/>
  <c r="N151" i="1"/>
  <c r="H151" i="1"/>
  <c r="F151" i="1"/>
  <c r="X150" i="1"/>
  <c r="L150" i="1" s="1"/>
  <c r="W150" i="1"/>
  <c r="R150" i="1"/>
  <c r="P150" i="1"/>
  <c r="N150" i="1"/>
  <c r="H150" i="1"/>
  <c r="F150" i="1"/>
  <c r="D150" i="1"/>
  <c r="C150" i="1"/>
  <c r="B150" i="1"/>
  <c r="W149" i="1"/>
  <c r="X149" i="1" s="1"/>
  <c r="L149" i="1" s="1"/>
  <c r="T149" i="1"/>
  <c r="R149" i="1"/>
  <c r="P149" i="1"/>
  <c r="N149" i="1"/>
  <c r="H149" i="1"/>
  <c r="F149" i="1"/>
  <c r="X148" i="1"/>
  <c r="L148" i="1" s="1"/>
  <c r="W148" i="1"/>
  <c r="R148" i="1"/>
  <c r="P148" i="1"/>
  <c r="N148" i="1"/>
  <c r="D148" i="1"/>
  <c r="C148" i="1"/>
  <c r="B148" i="1"/>
  <c r="H148" i="1" s="1"/>
  <c r="W147" i="1"/>
  <c r="X147" i="1" s="1"/>
  <c r="L147" i="1" s="1"/>
  <c r="T147" i="1"/>
  <c r="R147" i="1"/>
  <c r="P147" i="1"/>
  <c r="N147" i="1"/>
  <c r="H147" i="1"/>
  <c r="F148" i="1" s="1"/>
  <c r="W146" i="1"/>
  <c r="X146" i="1" s="1"/>
  <c r="L146" i="1" s="1"/>
  <c r="R146" i="1"/>
  <c r="P146" i="1"/>
  <c r="N146" i="1"/>
  <c r="D146" i="1"/>
  <c r="C146" i="1"/>
  <c r="B146" i="1"/>
  <c r="H146" i="1" s="1"/>
  <c r="F146" i="1" s="1"/>
  <c r="X145" i="1"/>
  <c r="W145" i="1"/>
  <c r="T145" i="1"/>
  <c r="R145" i="1"/>
  <c r="P145" i="1"/>
  <c r="N145" i="1"/>
  <c r="L145" i="1"/>
  <c r="H145" i="1"/>
  <c r="X144" i="1"/>
  <c r="L144" i="1" s="1"/>
  <c r="W144" i="1"/>
  <c r="R144" i="1"/>
  <c r="P144" i="1"/>
  <c r="N144" i="1"/>
  <c r="H144" i="1"/>
  <c r="F144" i="1"/>
  <c r="D144" i="1"/>
  <c r="C144" i="1"/>
  <c r="B144" i="1"/>
  <c r="W143" i="1"/>
  <c r="X143" i="1" s="1"/>
  <c r="L143" i="1" s="1"/>
  <c r="T143" i="1"/>
  <c r="R143" i="1"/>
  <c r="P143" i="1"/>
  <c r="N143" i="1"/>
  <c r="H143" i="1"/>
  <c r="F143" i="1"/>
  <c r="X142" i="1"/>
  <c r="L142" i="1" s="1"/>
  <c r="W142" i="1"/>
  <c r="R142" i="1"/>
  <c r="P142" i="1"/>
  <c r="N142" i="1"/>
  <c r="H142" i="1"/>
  <c r="F142" i="1"/>
  <c r="D142" i="1"/>
  <c r="C142" i="1"/>
  <c r="B142" i="1"/>
  <c r="W141" i="1"/>
  <c r="X141" i="1" s="1"/>
  <c r="L141" i="1" s="1"/>
  <c r="T141" i="1"/>
  <c r="R141" i="1"/>
  <c r="P141" i="1"/>
  <c r="N141" i="1"/>
  <c r="H141" i="1"/>
  <c r="F141" i="1"/>
  <c r="X140" i="1"/>
  <c r="L140" i="1" s="1"/>
  <c r="W140" i="1"/>
  <c r="R140" i="1"/>
  <c r="P140" i="1"/>
  <c r="N140" i="1"/>
  <c r="H140" i="1"/>
  <c r="F140" i="1"/>
  <c r="D140" i="1"/>
  <c r="C140" i="1"/>
  <c r="B140" i="1"/>
  <c r="W139" i="1"/>
  <c r="X139" i="1" s="1"/>
  <c r="L139" i="1" s="1"/>
  <c r="T139" i="1"/>
  <c r="R139" i="1"/>
  <c r="P139" i="1"/>
  <c r="N139" i="1"/>
  <c r="H139" i="1"/>
  <c r="F139" i="1"/>
  <c r="X138" i="1"/>
  <c r="L138" i="1" s="1"/>
  <c r="W138" i="1"/>
  <c r="R138" i="1"/>
  <c r="P138" i="1"/>
  <c r="N138" i="1"/>
  <c r="D138" i="1"/>
  <c r="C138" i="1"/>
  <c r="B138" i="1"/>
  <c r="H138" i="1" s="1"/>
  <c r="W137" i="1"/>
  <c r="X137" i="1" s="1"/>
  <c r="L137" i="1" s="1"/>
  <c r="T137" i="1"/>
  <c r="R137" i="1"/>
  <c r="P137" i="1"/>
  <c r="N137" i="1"/>
  <c r="H137" i="1"/>
  <c r="F138" i="1" s="1"/>
  <c r="W136" i="1"/>
  <c r="X136" i="1" s="1"/>
  <c r="L136" i="1" s="1"/>
  <c r="R136" i="1"/>
  <c r="P136" i="1"/>
  <c r="N136" i="1"/>
  <c r="D136" i="1"/>
  <c r="C136" i="1"/>
  <c r="B136" i="1"/>
  <c r="H136" i="1" s="1"/>
  <c r="F136" i="1" s="1"/>
  <c r="X135" i="1"/>
  <c r="W135" i="1"/>
  <c r="T135" i="1"/>
  <c r="R135" i="1"/>
  <c r="P135" i="1"/>
  <c r="N135" i="1"/>
  <c r="L135" i="1"/>
  <c r="H135" i="1"/>
  <c r="X134" i="1"/>
  <c r="L134" i="1" s="1"/>
  <c r="W134" i="1"/>
  <c r="R134" i="1"/>
  <c r="P134" i="1"/>
  <c r="N134" i="1"/>
  <c r="H134" i="1"/>
  <c r="F134" i="1"/>
  <c r="D134" i="1"/>
  <c r="C134" i="1"/>
  <c r="B134" i="1"/>
  <c r="W133" i="1"/>
  <c r="X133" i="1" s="1"/>
  <c r="L133" i="1" s="1"/>
  <c r="T133" i="1"/>
  <c r="R133" i="1"/>
  <c r="P133" i="1"/>
  <c r="N133" i="1"/>
  <c r="H133" i="1"/>
  <c r="F133" i="1"/>
  <c r="X132" i="1"/>
  <c r="L132" i="1" s="1"/>
  <c r="W132" i="1"/>
  <c r="R132" i="1"/>
  <c r="P132" i="1"/>
  <c r="N132" i="1"/>
  <c r="D132" i="1"/>
  <c r="C132" i="1"/>
  <c r="B132" i="1"/>
  <c r="H132" i="1" s="1"/>
  <c r="W131" i="1"/>
  <c r="X131" i="1" s="1"/>
  <c r="L131" i="1" s="1"/>
  <c r="T131" i="1"/>
  <c r="R131" i="1"/>
  <c r="P131" i="1"/>
  <c r="N131" i="1"/>
  <c r="H131" i="1"/>
  <c r="W130" i="1"/>
  <c r="X130" i="1" s="1"/>
  <c r="L130" i="1" s="1"/>
  <c r="R130" i="1"/>
  <c r="P130" i="1"/>
  <c r="N130" i="1"/>
  <c r="D130" i="1"/>
  <c r="C130" i="1"/>
  <c r="B130" i="1"/>
  <c r="H130" i="1" s="1"/>
  <c r="F130" i="1" s="1"/>
  <c r="X129" i="1"/>
  <c r="W129" i="1"/>
  <c r="T129" i="1"/>
  <c r="R129" i="1"/>
  <c r="P129" i="1"/>
  <c r="N129" i="1"/>
  <c r="L129" i="1"/>
  <c r="H129" i="1"/>
  <c r="X128" i="1"/>
  <c r="L128" i="1" s="1"/>
  <c r="W128" i="1"/>
  <c r="R128" i="1"/>
  <c r="P128" i="1"/>
  <c r="N128" i="1"/>
  <c r="H128" i="1"/>
  <c r="F128" i="1"/>
  <c r="D128" i="1"/>
  <c r="C128" i="1"/>
  <c r="B128" i="1"/>
  <c r="W127" i="1"/>
  <c r="X127" i="1" s="1"/>
  <c r="L127" i="1" s="1"/>
  <c r="T127" i="1"/>
  <c r="R127" i="1"/>
  <c r="P127" i="1"/>
  <c r="N127" i="1"/>
  <c r="H127" i="1"/>
  <c r="F127" i="1"/>
  <c r="X126" i="1"/>
  <c r="L126" i="1" s="1"/>
  <c r="W126" i="1"/>
  <c r="R126" i="1"/>
  <c r="P126" i="1"/>
  <c r="N126" i="1"/>
  <c r="D126" i="1"/>
  <c r="C126" i="1"/>
  <c r="B126" i="1"/>
  <c r="H126" i="1" s="1"/>
  <c r="W125" i="1"/>
  <c r="X125" i="1" s="1"/>
  <c r="L125" i="1" s="1"/>
  <c r="T125" i="1"/>
  <c r="R125" i="1"/>
  <c r="P125" i="1"/>
  <c r="N125" i="1"/>
  <c r="H125" i="1"/>
  <c r="W124" i="1"/>
  <c r="X124" i="1" s="1"/>
  <c r="L124" i="1" s="1"/>
  <c r="R124" i="1"/>
  <c r="P124" i="1"/>
  <c r="N124" i="1"/>
  <c r="D124" i="1"/>
  <c r="C124" i="1"/>
  <c r="B124" i="1"/>
  <c r="H124" i="1" s="1"/>
  <c r="F124" i="1" s="1"/>
  <c r="X123" i="1"/>
  <c r="W123" i="1"/>
  <c r="T123" i="1"/>
  <c r="R123" i="1"/>
  <c r="P123" i="1"/>
  <c r="N123" i="1"/>
  <c r="L123" i="1"/>
  <c r="H123" i="1"/>
  <c r="X122" i="1"/>
  <c r="L122" i="1" s="1"/>
  <c r="W122" i="1"/>
  <c r="R122" i="1"/>
  <c r="P122" i="1"/>
  <c r="N122" i="1"/>
  <c r="H122" i="1"/>
  <c r="F122" i="1"/>
  <c r="D122" i="1"/>
  <c r="C122" i="1"/>
  <c r="B122" i="1"/>
  <c r="W121" i="1"/>
  <c r="X121" i="1" s="1"/>
  <c r="L121" i="1" s="1"/>
  <c r="T121" i="1"/>
  <c r="R121" i="1"/>
  <c r="P121" i="1"/>
  <c r="N121" i="1"/>
  <c r="H121" i="1"/>
  <c r="F121" i="1"/>
  <c r="X120" i="1"/>
  <c r="L120" i="1" s="1"/>
  <c r="W120" i="1"/>
  <c r="R120" i="1"/>
  <c r="P120" i="1"/>
  <c r="N120" i="1"/>
  <c r="H120" i="1"/>
  <c r="F120" i="1"/>
  <c r="D120" i="1"/>
  <c r="C120" i="1"/>
  <c r="B120" i="1"/>
  <c r="W119" i="1"/>
  <c r="X119" i="1" s="1"/>
  <c r="L119" i="1" s="1"/>
  <c r="T119" i="1"/>
  <c r="R119" i="1"/>
  <c r="P119" i="1"/>
  <c r="N119" i="1"/>
  <c r="H119" i="1"/>
  <c r="F119" i="1"/>
  <c r="X118" i="1"/>
  <c r="L118" i="1" s="1"/>
  <c r="W118" i="1"/>
  <c r="R118" i="1"/>
  <c r="P118" i="1"/>
  <c r="N118" i="1"/>
  <c r="H118" i="1"/>
  <c r="D118" i="1"/>
  <c r="C118" i="1"/>
  <c r="B118" i="1"/>
  <c r="W117" i="1"/>
  <c r="X117" i="1" s="1"/>
  <c r="L117" i="1" s="1"/>
  <c r="T117" i="1"/>
  <c r="R117" i="1"/>
  <c r="P117" i="1"/>
  <c r="N117" i="1"/>
  <c r="H117" i="1"/>
  <c r="W116" i="1"/>
  <c r="X116" i="1" s="1"/>
  <c r="R116" i="1"/>
  <c r="P116" i="1"/>
  <c r="N116" i="1"/>
  <c r="L116" i="1"/>
  <c r="D116" i="1"/>
  <c r="C116" i="1"/>
  <c r="B116" i="1"/>
  <c r="H116" i="1" s="1"/>
  <c r="X115" i="1"/>
  <c r="W115" i="1"/>
  <c r="T115" i="1"/>
  <c r="R115" i="1"/>
  <c r="P115" i="1"/>
  <c r="N115" i="1"/>
  <c r="L115" i="1"/>
  <c r="F116" i="1" s="1"/>
  <c r="H115" i="1"/>
  <c r="X114" i="1"/>
  <c r="L114" i="1" s="1"/>
  <c r="W114" i="1"/>
  <c r="R114" i="1"/>
  <c r="P114" i="1"/>
  <c r="N114" i="1"/>
  <c r="H114" i="1"/>
  <c r="D114" i="1"/>
  <c r="C114" i="1"/>
  <c r="B114" i="1"/>
  <c r="W113" i="1"/>
  <c r="X113" i="1" s="1"/>
  <c r="L113" i="1" s="1"/>
  <c r="T113" i="1"/>
  <c r="R113" i="1"/>
  <c r="P113" i="1"/>
  <c r="N113" i="1"/>
  <c r="H113" i="1"/>
  <c r="W112" i="1"/>
  <c r="X112" i="1" s="1"/>
  <c r="L112" i="1" s="1"/>
  <c r="R112" i="1"/>
  <c r="P112" i="1"/>
  <c r="N112" i="1"/>
  <c r="H112" i="1"/>
  <c r="F112" i="1"/>
  <c r="D112" i="1"/>
  <c r="C112" i="1"/>
  <c r="B112" i="1"/>
  <c r="X111" i="1"/>
  <c r="W111" i="1"/>
  <c r="T111" i="1"/>
  <c r="R111" i="1"/>
  <c r="P111" i="1"/>
  <c r="N111" i="1"/>
  <c r="L111" i="1"/>
  <c r="H111" i="1"/>
  <c r="F111" i="1"/>
  <c r="W110" i="1"/>
  <c r="X110" i="1" s="1"/>
  <c r="L110" i="1" s="1"/>
  <c r="R110" i="1"/>
  <c r="P110" i="1"/>
  <c r="N110" i="1"/>
  <c r="D110" i="1"/>
  <c r="C110" i="1"/>
  <c r="B110" i="1"/>
  <c r="H110" i="1" s="1"/>
  <c r="X109" i="1"/>
  <c r="W109" i="1"/>
  <c r="T109" i="1"/>
  <c r="R109" i="1"/>
  <c r="P109" i="1"/>
  <c r="N109" i="1"/>
  <c r="L109" i="1"/>
  <c r="H109" i="1"/>
  <c r="F110" i="1" s="1"/>
  <c r="X108" i="1"/>
  <c r="W108" i="1"/>
  <c r="R108" i="1"/>
  <c r="P108" i="1"/>
  <c r="N108" i="1"/>
  <c r="L108" i="1"/>
  <c r="H108" i="1"/>
  <c r="F108" i="1"/>
  <c r="D108" i="1"/>
  <c r="C108" i="1"/>
  <c r="B108" i="1"/>
  <c r="W107" i="1"/>
  <c r="X107" i="1" s="1"/>
  <c r="L107" i="1" s="1"/>
  <c r="T107" i="1"/>
  <c r="R107" i="1"/>
  <c r="P107" i="1"/>
  <c r="N107" i="1"/>
  <c r="H107" i="1"/>
  <c r="F107" i="1"/>
  <c r="X106" i="1"/>
  <c r="L106" i="1" s="1"/>
  <c r="W106" i="1"/>
  <c r="R106" i="1"/>
  <c r="P106" i="1"/>
  <c r="N106" i="1"/>
  <c r="H106" i="1"/>
  <c r="F106" i="1"/>
  <c r="D106" i="1"/>
  <c r="C106" i="1"/>
  <c r="B106" i="1"/>
  <c r="W105" i="1"/>
  <c r="X105" i="1" s="1"/>
  <c r="L105" i="1" s="1"/>
  <c r="T105" i="1"/>
  <c r="R105" i="1"/>
  <c r="P105" i="1"/>
  <c r="N105" i="1"/>
  <c r="H105" i="1"/>
  <c r="F105" i="1"/>
  <c r="X104" i="1"/>
  <c r="L104" i="1" s="1"/>
  <c r="W104" i="1"/>
  <c r="R104" i="1"/>
  <c r="P104" i="1"/>
  <c r="N104" i="1"/>
  <c r="H104" i="1"/>
  <c r="F104" i="1"/>
  <c r="D104" i="1"/>
  <c r="C104" i="1"/>
  <c r="B104" i="1"/>
  <c r="W103" i="1"/>
  <c r="X103" i="1" s="1"/>
  <c r="L103" i="1" s="1"/>
  <c r="T103" i="1"/>
  <c r="R103" i="1"/>
  <c r="P103" i="1"/>
  <c r="N103" i="1"/>
  <c r="H103" i="1"/>
  <c r="F103" i="1"/>
  <c r="X102" i="1"/>
  <c r="L102" i="1" s="1"/>
  <c r="W102" i="1"/>
  <c r="R102" i="1"/>
  <c r="P102" i="1"/>
  <c r="N102" i="1"/>
  <c r="H102" i="1"/>
  <c r="F102" i="1"/>
  <c r="D102" i="1"/>
  <c r="C102" i="1"/>
  <c r="B102" i="1"/>
  <c r="W101" i="1"/>
  <c r="X101" i="1" s="1"/>
  <c r="L101" i="1" s="1"/>
  <c r="T101" i="1"/>
  <c r="R101" i="1"/>
  <c r="P101" i="1"/>
  <c r="N101" i="1"/>
  <c r="H101" i="1"/>
  <c r="F101" i="1"/>
  <c r="X100" i="1"/>
  <c r="L100" i="1" s="1"/>
  <c r="W100" i="1"/>
  <c r="R100" i="1"/>
  <c r="P100" i="1"/>
  <c r="N100" i="1"/>
  <c r="D100" i="1"/>
  <c r="C100" i="1"/>
  <c r="B100" i="1"/>
  <c r="H100" i="1" s="1"/>
  <c r="W99" i="1"/>
  <c r="X99" i="1" s="1"/>
  <c r="L99" i="1" s="1"/>
  <c r="T99" i="1"/>
  <c r="R99" i="1"/>
  <c r="P99" i="1"/>
  <c r="N99" i="1"/>
  <c r="H99" i="1"/>
  <c r="W98" i="1"/>
  <c r="X98" i="1" s="1"/>
  <c r="L98" i="1" s="1"/>
  <c r="R98" i="1"/>
  <c r="P98" i="1"/>
  <c r="N98" i="1"/>
  <c r="D98" i="1"/>
  <c r="C98" i="1"/>
  <c r="B98" i="1"/>
  <c r="H98" i="1" s="1"/>
  <c r="F98" i="1" s="1"/>
  <c r="X97" i="1"/>
  <c r="W97" i="1"/>
  <c r="T97" i="1"/>
  <c r="R97" i="1"/>
  <c r="P97" i="1"/>
  <c r="N97" i="1"/>
  <c r="L97" i="1"/>
  <c r="H97" i="1"/>
  <c r="X96" i="1"/>
  <c r="L96" i="1" s="1"/>
  <c r="W96" i="1"/>
  <c r="R96" i="1"/>
  <c r="P96" i="1"/>
  <c r="N96" i="1"/>
  <c r="H96" i="1"/>
  <c r="F96" i="1"/>
  <c r="D96" i="1"/>
  <c r="C96" i="1"/>
  <c r="B96" i="1"/>
  <c r="W95" i="1"/>
  <c r="X95" i="1" s="1"/>
  <c r="L95" i="1" s="1"/>
  <c r="T95" i="1"/>
  <c r="R95" i="1"/>
  <c r="P95" i="1"/>
  <c r="N95" i="1"/>
  <c r="H95" i="1"/>
  <c r="F95" i="1"/>
  <c r="X94" i="1"/>
  <c r="L94" i="1" s="1"/>
  <c r="W94" i="1"/>
  <c r="R94" i="1"/>
  <c r="P94" i="1"/>
  <c r="N94" i="1"/>
  <c r="H94" i="1"/>
  <c r="F94" i="1"/>
  <c r="D94" i="1"/>
  <c r="C94" i="1"/>
  <c r="B94" i="1"/>
  <c r="W93" i="1"/>
  <c r="X93" i="1" s="1"/>
  <c r="L93" i="1" s="1"/>
  <c r="T93" i="1"/>
  <c r="R93" i="1"/>
  <c r="P93" i="1"/>
  <c r="N93" i="1"/>
  <c r="H93" i="1"/>
  <c r="F93" i="1"/>
  <c r="X92" i="1"/>
  <c r="L92" i="1" s="1"/>
  <c r="W92" i="1"/>
  <c r="R92" i="1"/>
  <c r="P92" i="1"/>
  <c r="N92" i="1"/>
  <c r="H92" i="1"/>
  <c r="F92" i="1"/>
  <c r="D92" i="1"/>
  <c r="C92" i="1"/>
  <c r="B92" i="1"/>
  <c r="W91" i="1"/>
  <c r="X91" i="1" s="1"/>
  <c r="L91" i="1" s="1"/>
  <c r="T91" i="1"/>
  <c r="R91" i="1"/>
  <c r="P91" i="1"/>
  <c r="N91" i="1"/>
  <c r="H91" i="1"/>
  <c r="F91" i="1"/>
  <c r="X90" i="1"/>
  <c r="L90" i="1" s="1"/>
  <c r="W90" i="1"/>
  <c r="R90" i="1"/>
  <c r="P90" i="1"/>
  <c r="N90" i="1"/>
  <c r="H90" i="1"/>
  <c r="F90" i="1"/>
  <c r="D90" i="1"/>
  <c r="C90" i="1"/>
  <c r="B90" i="1"/>
  <c r="W89" i="1"/>
  <c r="X89" i="1" s="1"/>
  <c r="L89" i="1" s="1"/>
  <c r="T89" i="1"/>
  <c r="R89" i="1"/>
  <c r="P89" i="1"/>
  <c r="N89" i="1"/>
  <c r="H89" i="1"/>
  <c r="F89" i="1"/>
  <c r="X88" i="1"/>
  <c r="L88" i="1" s="1"/>
  <c r="W88" i="1"/>
  <c r="R88" i="1"/>
  <c r="P88" i="1"/>
  <c r="N88" i="1"/>
  <c r="D88" i="1"/>
  <c r="C88" i="1"/>
  <c r="B88" i="1"/>
  <c r="H88" i="1" s="1"/>
  <c r="W87" i="1"/>
  <c r="X87" i="1" s="1"/>
  <c r="L87" i="1" s="1"/>
  <c r="T87" i="1"/>
  <c r="R87" i="1"/>
  <c r="P87" i="1"/>
  <c r="N87" i="1"/>
  <c r="H87" i="1"/>
  <c r="F88" i="1" s="1"/>
  <c r="W86" i="1"/>
  <c r="X86" i="1" s="1"/>
  <c r="L86" i="1" s="1"/>
  <c r="R86" i="1"/>
  <c r="P86" i="1"/>
  <c r="N86" i="1"/>
  <c r="H86" i="1"/>
  <c r="F86" i="1"/>
  <c r="D86" i="1"/>
  <c r="C86" i="1"/>
  <c r="B86" i="1"/>
  <c r="X85" i="1"/>
  <c r="W85" i="1"/>
  <c r="T85" i="1"/>
  <c r="R85" i="1"/>
  <c r="P85" i="1"/>
  <c r="N85" i="1"/>
  <c r="L85" i="1"/>
  <c r="H85" i="1"/>
  <c r="F85" i="1"/>
  <c r="W84" i="1"/>
  <c r="X84" i="1" s="1"/>
  <c r="L84" i="1" s="1"/>
  <c r="R84" i="1"/>
  <c r="P84" i="1"/>
  <c r="N84" i="1"/>
  <c r="H84" i="1"/>
  <c r="F84" i="1"/>
  <c r="D84" i="1"/>
  <c r="C84" i="1"/>
  <c r="B84" i="1"/>
  <c r="X83" i="1"/>
  <c r="W83" i="1"/>
  <c r="T83" i="1"/>
  <c r="R83" i="1"/>
  <c r="P83" i="1"/>
  <c r="N83" i="1"/>
  <c r="L83" i="1"/>
  <c r="H83" i="1"/>
  <c r="F83" i="1"/>
  <c r="W82" i="1"/>
  <c r="X82" i="1" s="1"/>
  <c r="L82" i="1" s="1"/>
  <c r="R82" i="1"/>
  <c r="P82" i="1"/>
  <c r="N82" i="1"/>
  <c r="D82" i="1"/>
  <c r="C82" i="1"/>
  <c r="B82" i="1"/>
  <c r="H82" i="1" s="1"/>
  <c r="F82" i="1" s="1"/>
  <c r="X81" i="1"/>
  <c r="W81" i="1"/>
  <c r="T81" i="1"/>
  <c r="R81" i="1"/>
  <c r="P81" i="1"/>
  <c r="N81" i="1"/>
  <c r="L81" i="1"/>
  <c r="H81" i="1"/>
  <c r="X80" i="1"/>
  <c r="L80" i="1" s="1"/>
  <c r="W80" i="1"/>
  <c r="R80" i="1"/>
  <c r="P80" i="1"/>
  <c r="N80" i="1"/>
  <c r="D80" i="1"/>
  <c r="C80" i="1"/>
  <c r="B80" i="1"/>
  <c r="H80" i="1" s="1"/>
  <c r="W79" i="1"/>
  <c r="X79" i="1" s="1"/>
  <c r="L79" i="1" s="1"/>
  <c r="T79" i="1"/>
  <c r="R79" i="1"/>
  <c r="P79" i="1"/>
  <c r="N79" i="1"/>
  <c r="X78" i="1"/>
  <c r="L78" i="1" s="1"/>
  <c r="W78" i="1"/>
  <c r="R78" i="1"/>
  <c r="P78" i="1"/>
  <c r="N78" i="1"/>
  <c r="H78" i="1"/>
  <c r="F78" i="1"/>
  <c r="D78" i="1"/>
  <c r="C78" i="1"/>
  <c r="B78" i="1"/>
  <c r="W77" i="1"/>
  <c r="X77" i="1" s="1"/>
  <c r="L77" i="1" s="1"/>
  <c r="T77" i="1"/>
  <c r="R77" i="1"/>
  <c r="P77" i="1"/>
  <c r="N77" i="1"/>
  <c r="H77" i="1"/>
  <c r="F77" i="1"/>
  <c r="X76" i="1"/>
  <c r="L76" i="1" s="1"/>
  <c r="W76" i="1"/>
  <c r="R76" i="1"/>
  <c r="P76" i="1"/>
  <c r="N76" i="1"/>
  <c r="H76" i="1"/>
  <c r="F76" i="1"/>
  <c r="D76" i="1"/>
  <c r="C76" i="1"/>
  <c r="B76" i="1"/>
  <c r="W75" i="1"/>
  <c r="X75" i="1" s="1"/>
  <c r="L75" i="1" s="1"/>
  <c r="T75" i="1"/>
  <c r="R75" i="1"/>
  <c r="P75" i="1"/>
  <c r="N75" i="1"/>
  <c r="H75" i="1"/>
  <c r="F75" i="1"/>
  <c r="X74" i="1"/>
  <c r="L74" i="1" s="1"/>
  <c r="W74" i="1"/>
  <c r="R74" i="1"/>
  <c r="P74" i="1"/>
  <c r="N74" i="1"/>
  <c r="H74" i="1"/>
  <c r="F74" i="1"/>
  <c r="D74" i="1"/>
  <c r="C74" i="1"/>
  <c r="B74" i="1"/>
  <c r="W73" i="1"/>
  <c r="X73" i="1" s="1"/>
  <c r="L73" i="1" s="1"/>
  <c r="T73" i="1"/>
  <c r="R73" i="1"/>
  <c r="P73" i="1"/>
  <c r="N73" i="1"/>
  <c r="H73" i="1"/>
  <c r="F73" i="1"/>
  <c r="X72" i="1"/>
  <c r="L72" i="1" s="1"/>
  <c r="W72" i="1"/>
  <c r="R72" i="1"/>
  <c r="P72" i="1"/>
  <c r="N72" i="1"/>
  <c r="H72" i="1"/>
  <c r="F72" i="1"/>
  <c r="D72" i="1"/>
  <c r="C72" i="1"/>
  <c r="B72" i="1"/>
  <c r="W71" i="1"/>
  <c r="X71" i="1" s="1"/>
  <c r="L71" i="1" s="1"/>
  <c r="T71" i="1"/>
  <c r="R71" i="1"/>
  <c r="P71" i="1"/>
  <c r="N71" i="1"/>
  <c r="H71" i="1"/>
  <c r="F71" i="1"/>
  <c r="X70" i="1"/>
  <c r="L70" i="1" s="1"/>
  <c r="W70" i="1"/>
  <c r="R70" i="1"/>
  <c r="P70" i="1"/>
  <c r="N70" i="1"/>
  <c r="H70" i="1"/>
  <c r="F70" i="1"/>
  <c r="D70" i="1"/>
  <c r="C70" i="1"/>
  <c r="B70" i="1"/>
  <c r="W69" i="1"/>
  <c r="X69" i="1" s="1"/>
  <c r="L69" i="1" s="1"/>
  <c r="T69" i="1"/>
  <c r="R69" i="1"/>
  <c r="P69" i="1"/>
  <c r="N69" i="1"/>
  <c r="H69" i="1"/>
  <c r="F69" i="1"/>
  <c r="X68" i="1"/>
  <c r="L68" i="1" s="1"/>
  <c r="W68" i="1"/>
  <c r="R68" i="1"/>
  <c r="P68" i="1"/>
  <c r="N68" i="1"/>
  <c r="D68" i="1"/>
  <c r="C68" i="1"/>
  <c r="B68" i="1"/>
  <c r="H68" i="1" s="1"/>
  <c r="W67" i="1"/>
  <c r="X67" i="1" s="1"/>
  <c r="L67" i="1" s="1"/>
  <c r="T67" i="1"/>
  <c r="R67" i="1"/>
  <c r="P67" i="1"/>
  <c r="N67" i="1"/>
  <c r="H67" i="1"/>
  <c r="W66" i="1"/>
  <c r="X66" i="1" s="1"/>
  <c r="L66" i="1" s="1"/>
  <c r="R66" i="1"/>
  <c r="P66" i="1"/>
  <c r="N66" i="1"/>
  <c r="H66" i="1"/>
  <c r="F66" i="1"/>
  <c r="D66" i="1"/>
  <c r="C66" i="1"/>
  <c r="B66" i="1"/>
  <c r="X65" i="1"/>
  <c r="W65" i="1"/>
  <c r="T65" i="1"/>
  <c r="R65" i="1"/>
  <c r="P65" i="1"/>
  <c r="N65" i="1"/>
  <c r="L65" i="1"/>
  <c r="H65" i="1"/>
  <c r="F65" i="1"/>
  <c r="W64" i="1"/>
  <c r="X64" i="1" s="1"/>
  <c r="L64" i="1" s="1"/>
  <c r="R64" i="1"/>
  <c r="P64" i="1"/>
  <c r="N64" i="1"/>
  <c r="H64" i="1"/>
  <c r="F64" i="1"/>
  <c r="D64" i="1"/>
  <c r="C64" i="1"/>
  <c r="B64" i="1"/>
  <c r="X63" i="1"/>
  <c r="W63" i="1"/>
  <c r="T63" i="1"/>
  <c r="R63" i="1"/>
  <c r="P63" i="1"/>
  <c r="N63" i="1"/>
  <c r="L63" i="1"/>
  <c r="H63" i="1"/>
  <c r="F63" i="1"/>
  <c r="W62" i="1"/>
  <c r="X62" i="1" s="1"/>
  <c r="L62" i="1" s="1"/>
  <c r="R62" i="1"/>
  <c r="P62" i="1"/>
  <c r="N62" i="1"/>
  <c r="H62" i="1"/>
  <c r="F62" i="1"/>
  <c r="D62" i="1"/>
  <c r="C62" i="1"/>
  <c r="B62" i="1"/>
  <c r="X61" i="1"/>
  <c r="W61" i="1"/>
  <c r="T61" i="1"/>
  <c r="R61" i="1"/>
  <c r="P61" i="1"/>
  <c r="N61" i="1"/>
  <c r="L61" i="1"/>
  <c r="H61" i="1"/>
  <c r="F61" i="1"/>
  <c r="W60" i="1"/>
  <c r="X60" i="1" s="1"/>
  <c r="L60" i="1" s="1"/>
  <c r="R60" i="1"/>
  <c r="P60" i="1"/>
  <c r="N60" i="1"/>
  <c r="D60" i="1"/>
  <c r="C60" i="1"/>
  <c r="B60" i="1"/>
  <c r="H60" i="1" s="1"/>
  <c r="F60" i="1" s="1"/>
  <c r="X59" i="1"/>
  <c r="W59" i="1"/>
  <c r="T59" i="1"/>
  <c r="R59" i="1"/>
  <c r="P59" i="1"/>
  <c r="N59" i="1"/>
  <c r="L59" i="1"/>
  <c r="H59" i="1"/>
  <c r="X58" i="1"/>
  <c r="L58" i="1" s="1"/>
  <c r="W58" i="1"/>
  <c r="R58" i="1"/>
  <c r="P58" i="1"/>
  <c r="N58" i="1"/>
  <c r="H58" i="1"/>
  <c r="F58" i="1"/>
  <c r="D58" i="1"/>
  <c r="C58" i="1"/>
  <c r="B58" i="1"/>
  <c r="W57" i="1"/>
  <c r="X57" i="1" s="1"/>
  <c r="L57" i="1" s="1"/>
  <c r="T57" i="1"/>
  <c r="R57" i="1"/>
  <c r="P57" i="1"/>
  <c r="N57" i="1"/>
  <c r="H57" i="1"/>
  <c r="F57" i="1"/>
  <c r="X56" i="1"/>
  <c r="L56" i="1" s="1"/>
  <c r="W56" i="1"/>
  <c r="R56" i="1"/>
  <c r="P56" i="1"/>
  <c r="N56" i="1"/>
  <c r="D56" i="1"/>
  <c r="C56" i="1"/>
  <c r="B56" i="1"/>
  <c r="H56" i="1" s="1"/>
  <c r="W55" i="1"/>
  <c r="X55" i="1" s="1"/>
  <c r="L55" i="1" s="1"/>
  <c r="T55" i="1"/>
  <c r="R55" i="1"/>
  <c r="P55" i="1"/>
  <c r="N55" i="1"/>
  <c r="H55" i="1"/>
  <c r="W54" i="1"/>
  <c r="X54" i="1" s="1"/>
  <c r="L54" i="1" s="1"/>
  <c r="R54" i="1"/>
  <c r="P54" i="1"/>
  <c r="N54" i="1"/>
  <c r="H54" i="1"/>
  <c r="F54" i="1"/>
  <c r="D54" i="1"/>
  <c r="C54" i="1"/>
  <c r="B54" i="1"/>
  <c r="X53" i="1"/>
  <c r="W53" i="1"/>
  <c r="T53" i="1"/>
  <c r="R53" i="1"/>
  <c r="P53" i="1"/>
  <c r="N53" i="1"/>
  <c r="L53" i="1"/>
  <c r="H53" i="1"/>
  <c r="F53" i="1"/>
  <c r="W52" i="1"/>
  <c r="X52" i="1" s="1"/>
  <c r="L52" i="1" s="1"/>
  <c r="R52" i="1"/>
  <c r="P52" i="1"/>
  <c r="N52" i="1"/>
  <c r="D52" i="1"/>
  <c r="C52" i="1"/>
  <c r="B52" i="1"/>
  <c r="H52" i="1" s="1"/>
  <c r="F52" i="1" s="1"/>
  <c r="X51" i="1"/>
  <c r="W51" i="1"/>
  <c r="T51" i="1"/>
  <c r="R51" i="1"/>
  <c r="P51" i="1"/>
  <c r="N51" i="1"/>
  <c r="L51" i="1"/>
  <c r="H51" i="1"/>
  <c r="X50" i="1"/>
  <c r="L50" i="1" s="1"/>
  <c r="W50" i="1"/>
  <c r="R50" i="1"/>
  <c r="P50" i="1"/>
  <c r="N50" i="1"/>
  <c r="H50" i="1"/>
  <c r="F50" i="1"/>
  <c r="D50" i="1"/>
  <c r="C50" i="1"/>
  <c r="B50" i="1"/>
  <c r="W49" i="1"/>
  <c r="X49" i="1" s="1"/>
  <c r="L49" i="1" s="1"/>
  <c r="T49" i="1"/>
  <c r="R49" i="1"/>
  <c r="P49" i="1"/>
  <c r="N49" i="1"/>
  <c r="H49" i="1"/>
  <c r="F49" i="1"/>
  <c r="X48" i="1"/>
  <c r="L48" i="1" s="1"/>
  <c r="W48" i="1"/>
  <c r="R48" i="1"/>
  <c r="P48" i="1"/>
  <c r="N48" i="1"/>
  <c r="H48" i="1"/>
  <c r="C48" i="1"/>
  <c r="B48" i="1"/>
  <c r="X47" i="1"/>
  <c r="W47" i="1"/>
  <c r="T47" i="1"/>
  <c r="R47" i="1"/>
  <c r="P47" i="1"/>
  <c r="N47" i="1"/>
  <c r="L47" i="1"/>
  <c r="H47" i="1"/>
  <c r="X46" i="1"/>
  <c r="L46" i="1" s="1"/>
  <c r="W46" i="1"/>
  <c r="R46" i="1"/>
  <c r="P46" i="1"/>
  <c r="N46" i="1"/>
  <c r="D46" i="1"/>
  <c r="C46" i="1"/>
  <c r="B46" i="1"/>
  <c r="H46" i="1" s="1"/>
  <c r="W45" i="1"/>
  <c r="X45" i="1" s="1"/>
  <c r="L45" i="1" s="1"/>
  <c r="T45" i="1"/>
  <c r="R45" i="1"/>
  <c r="P45" i="1"/>
  <c r="N45" i="1"/>
  <c r="H45" i="1"/>
  <c r="W44" i="1"/>
  <c r="X44" i="1" s="1"/>
  <c r="L44" i="1" s="1"/>
  <c r="R44" i="1"/>
  <c r="P44" i="1"/>
  <c r="N44" i="1"/>
  <c r="D44" i="1"/>
  <c r="C44" i="1"/>
  <c r="B44" i="1"/>
  <c r="H44" i="1" s="1"/>
  <c r="F44" i="1" s="1"/>
  <c r="X43" i="1"/>
  <c r="W43" i="1"/>
  <c r="T43" i="1"/>
  <c r="R43" i="1"/>
  <c r="P43" i="1"/>
  <c r="N43" i="1"/>
  <c r="L43" i="1"/>
  <c r="H43" i="1"/>
  <c r="X42" i="1"/>
  <c r="L42" i="1" s="1"/>
  <c r="W42" i="1"/>
  <c r="R42" i="1"/>
  <c r="P42" i="1"/>
  <c r="N42" i="1"/>
  <c r="H42" i="1"/>
  <c r="F42" i="1"/>
  <c r="D42" i="1"/>
  <c r="C42" i="1"/>
  <c r="B42" i="1"/>
  <c r="W41" i="1"/>
  <c r="X41" i="1" s="1"/>
  <c r="L41" i="1" s="1"/>
  <c r="T41" i="1"/>
  <c r="R41" i="1"/>
  <c r="P41" i="1"/>
  <c r="N41" i="1"/>
  <c r="H41" i="1"/>
  <c r="F41" i="1"/>
  <c r="X40" i="1"/>
  <c r="L40" i="1" s="1"/>
  <c r="W40" i="1"/>
  <c r="R40" i="1"/>
  <c r="P40" i="1"/>
  <c r="N40" i="1"/>
  <c r="H40" i="1"/>
  <c r="F40" i="1"/>
  <c r="D40" i="1"/>
  <c r="C40" i="1"/>
  <c r="B40" i="1"/>
  <c r="W39" i="1"/>
  <c r="X39" i="1" s="1"/>
  <c r="L39" i="1" s="1"/>
  <c r="T39" i="1"/>
  <c r="R39" i="1"/>
  <c r="P39" i="1"/>
  <c r="N39" i="1"/>
  <c r="H39" i="1"/>
  <c r="F39" i="1"/>
  <c r="X38" i="1"/>
  <c r="L38" i="1" s="1"/>
  <c r="W38" i="1"/>
  <c r="R38" i="1"/>
  <c r="P38" i="1"/>
  <c r="N38" i="1"/>
  <c r="H38" i="1"/>
  <c r="F38" i="1"/>
  <c r="D38" i="1"/>
  <c r="C38" i="1"/>
  <c r="B38" i="1"/>
  <c r="W37" i="1"/>
  <c r="X37" i="1" s="1"/>
  <c r="L37" i="1" s="1"/>
  <c r="T37" i="1"/>
  <c r="R37" i="1"/>
  <c r="P37" i="1"/>
  <c r="N37" i="1"/>
  <c r="H37" i="1"/>
  <c r="F37" i="1"/>
  <c r="X36" i="1"/>
  <c r="L36" i="1" s="1"/>
  <c r="W36" i="1"/>
  <c r="R36" i="1"/>
  <c r="P36" i="1"/>
  <c r="N36" i="1"/>
  <c r="D36" i="1"/>
  <c r="C36" i="1"/>
  <c r="B36" i="1"/>
  <c r="H36" i="1" s="1"/>
  <c r="W35" i="1"/>
  <c r="X35" i="1" s="1"/>
  <c r="L35" i="1" s="1"/>
  <c r="T35" i="1"/>
  <c r="R35" i="1"/>
  <c r="P35" i="1"/>
  <c r="N35" i="1"/>
  <c r="H35" i="1"/>
  <c r="W34" i="1"/>
  <c r="X34" i="1" s="1"/>
  <c r="L34" i="1" s="1"/>
  <c r="R34" i="1"/>
  <c r="P34" i="1"/>
  <c r="N34" i="1"/>
  <c r="H34" i="1"/>
  <c r="F34" i="1"/>
  <c r="D34" i="1"/>
  <c r="C34" i="1"/>
  <c r="B34" i="1"/>
  <c r="X33" i="1"/>
  <c r="W33" i="1"/>
  <c r="T33" i="1"/>
  <c r="R33" i="1"/>
  <c r="P33" i="1"/>
  <c r="N33" i="1"/>
  <c r="L33" i="1"/>
  <c r="H33" i="1"/>
  <c r="F33" i="1"/>
  <c r="W32" i="1"/>
  <c r="X32" i="1" s="1"/>
  <c r="L32" i="1" s="1"/>
  <c r="R32" i="1"/>
  <c r="P32" i="1"/>
  <c r="N32" i="1"/>
  <c r="D32" i="1"/>
  <c r="C32" i="1"/>
  <c r="B32" i="1"/>
  <c r="H32" i="1" s="1"/>
  <c r="F32" i="1" s="1"/>
  <c r="X31" i="1"/>
  <c r="W31" i="1"/>
  <c r="T31" i="1"/>
  <c r="R31" i="1"/>
  <c r="P31" i="1"/>
  <c r="N31" i="1"/>
  <c r="L31" i="1"/>
  <c r="H31" i="1"/>
  <c r="X30" i="1"/>
  <c r="L30" i="1" s="1"/>
  <c r="W30" i="1"/>
  <c r="R30" i="1"/>
  <c r="P30" i="1"/>
  <c r="N30" i="1"/>
  <c r="H30" i="1"/>
  <c r="F30" i="1"/>
  <c r="D30" i="1"/>
  <c r="C30" i="1"/>
  <c r="B30" i="1"/>
  <c r="W29" i="1"/>
  <c r="X29" i="1" s="1"/>
  <c r="L29" i="1" s="1"/>
  <c r="T29" i="1"/>
  <c r="R29" i="1"/>
  <c r="P29" i="1"/>
  <c r="N29" i="1"/>
  <c r="H29" i="1"/>
  <c r="F29" i="1"/>
  <c r="X28" i="1"/>
  <c r="L28" i="1" s="1"/>
  <c r="W28" i="1"/>
  <c r="R28" i="1"/>
  <c r="P28" i="1"/>
  <c r="N28" i="1"/>
  <c r="H28" i="1"/>
  <c r="F28" i="1"/>
  <c r="D28" i="1"/>
  <c r="C28" i="1"/>
  <c r="B28" i="1"/>
  <c r="W27" i="1"/>
  <c r="X27" i="1" s="1"/>
  <c r="L27" i="1" s="1"/>
  <c r="T27" i="1"/>
  <c r="R27" i="1"/>
  <c r="P27" i="1"/>
  <c r="N27" i="1"/>
  <c r="H27" i="1"/>
  <c r="F27" i="1"/>
  <c r="X26" i="1"/>
  <c r="L26" i="1" s="1"/>
  <c r="W26" i="1"/>
  <c r="R26" i="1"/>
  <c r="P26" i="1"/>
  <c r="N26" i="1"/>
  <c r="D26" i="1"/>
  <c r="C26" i="1"/>
  <c r="B26" i="1"/>
  <c r="H26" i="1" s="1"/>
  <c r="W25" i="1"/>
  <c r="X25" i="1" s="1"/>
  <c r="L25" i="1" s="1"/>
  <c r="T25" i="1"/>
  <c r="R25" i="1"/>
  <c r="P25" i="1"/>
  <c r="N25" i="1"/>
  <c r="H25" i="1"/>
  <c r="F26" i="1" s="1"/>
  <c r="W24" i="1"/>
  <c r="X24" i="1" s="1"/>
  <c r="L24" i="1" s="1"/>
  <c r="R24" i="1"/>
  <c r="P24" i="1"/>
  <c r="N24" i="1"/>
  <c r="D24" i="1"/>
  <c r="C24" i="1"/>
  <c r="B24" i="1"/>
  <c r="H24" i="1" s="1"/>
  <c r="F24" i="1" s="1"/>
  <c r="X23" i="1"/>
  <c r="W23" i="1"/>
  <c r="T23" i="1"/>
  <c r="R23" i="1"/>
  <c r="P23" i="1"/>
  <c r="N23" i="1"/>
  <c r="L23" i="1"/>
  <c r="H23" i="1"/>
  <c r="X22" i="1"/>
  <c r="L22" i="1" s="1"/>
  <c r="W22" i="1"/>
  <c r="R22" i="1"/>
  <c r="P22" i="1"/>
  <c r="N22" i="1"/>
  <c r="H22" i="1"/>
  <c r="D22" i="1"/>
  <c r="C22" i="1"/>
  <c r="B22" i="1"/>
  <c r="X21" i="1"/>
  <c r="W21" i="1"/>
  <c r="T21" i="1"/>
  <c r="R21" i="1"/>
  <c r="P21" i="1"/>
  <c r="N21" i="1"/>
  <c r="L21" i="1"/>
  <c r="H21" i="1"/>
  <c r="F21" i="1"/>
  <c r="W20" i="1"/>
  <c r="X20" i="1" s="1"/>
  <c r="L20" i="1" s="1"/>
  <c r="R20" i="1"/>
  <c r="P20" i="1"/>
  <c r="N20" i="1"/>
  <c r="D20" i="1"/>
  <c r="C20" i="1"/>
  <c r="B20" i="1"/>
  <c r="H20" i="1" s="1"/>
  <c r="F20" i="1" s="1"/>
  <c r="X19" i="1"/>
  <c r="W19" i="1"/>
  <c r="T19" i="1"/>
  <c r="R19" i="1"/>
  <c r="P19" i="1"/>
  <c r="N19" i="1"/>
  <c r="L19" i="1"/>
  <c r="H19" i="1"/>
  <c r="X18" i="1"/>
  <c r="L18" i="1" s="1"/>
  <c r="W18" i="1"/>
  <c r="R18" i="1"/>
  <c r="P18" i="1"/>
  <c r="N18" i="1"/>
  <c r="H18" i="1"/>
  <c r="F18" i="1"/>
  <c r="D18" i="1"/>
  <c r="C18" i="1"/>
  <c r="B18" i="1"/>
  <c r="W17" i="1"/>
  <c r="X17" i="1" s="1"/>
  <c r="L17" i="1" s="1"/>
  <c r="T17" i="1"/>
  <c r="R17" i="1"/>
  <c r="P17" i="1"/>
  <c r="N17" i="1"/>
  <c r="H17" i="1"/>
  <c r="F17" i="1"/>
  <c r="X16" i="1"/>
  <c r="L16" i="1" s="1"/>
  <c r="W16" i="1"/>
  <c r="R16" i="1"/>
  <c r="P16" i="1"/>
  <c r="N16" i="1"/>
  <c r="D16" i="1"/>
  <c r="C16" i="1"/>
  <c r="B16" i="1"/>
  <c r="H16" i="1" s="1"/>
  <c r="W15" i="1"/>
  <c r="X15" i="1" s="1"/>
  <c r="L15" i="1" s="1"/>
  <c r="T15" i="1"/>
  <c r="R15" i="1"/>
  <c r="P15" i="1"/>
  <c r="N15" i="1"/>
  <c r="H15" i="1"/>
  <c r="W14" i="1"/>
  <c r="X14" i="1" s="1"/>
  <c r="L14" i="1" s="1"/>
  <c r="R14" i="1"/>
  <c r="P14" i="1"/>
  <c r="N14" i="1"/>
  <c r="D14" i="1"/>
  <c r="C14" i="1"/>
  <c r="B14" i="1"/>
  <c r="H14" i="1" s="1"/>
  <c r="F14" i="1" s="1"/>
  <c r="X13" i="1"/>
  <c r="W13" i="1"/>
  <c r="T13" i="1"/>
  <c r="R13" i="1"/>
  <c r="P13" i="1"/>
  <c r="N13" i="1"/>
  <c r="L13" i="1"/>
  <c r="H13" i="1"/>
  <c r="X12" i="1"/>
  <c r="L12" i="1" s="1"/>
  <c r="W12" i="1"/>
  <c r="R12" i="1"/>
  <c r="P12" i="1"/>
  <c r="N12" i="1"/>
  <c r="D12" i="1"/>
  <c r="C12" i="1"/>
  <c r="B12" i="1"/>
  <c r="H12" i="1" s="1"/>
  <c r="W11" i="1"/>
  <c r="X11" i="1" s="1"/>
  <c r="L11" i="1" s="1"/>
  <c r="T11" i="1"/>
  <c r="R11" i="1"/>
  <c r="P11" i="1"/>
  <c r="N11" i="1"/>
  <c r="H11" i="1"/>
  <c r="F12" i="1" s="1"/>
  <c r="F11" i="1" s="1"/>
  <c r="W10" i="1"/>
  <c r="X10" i="1" s="1"/>
  <c r="R10" i="1"/>
  <c r="P10" i="1"/>
  <c r="N10" i="1"/>
  <c r="L10" i="1"/>
  <c r="D10" i="1"/>
  <c r="C10" i="1"/>
  <c r="B10" i="1"/>
  <c r="H10" i="1" s="1"/>
  <c r="F10" i="1" s="1"/>
  <c r="X9" i="1"/>
  <c r="W9" i="1"/>
  <c r="T9" i="1"/>
  <c r="R9" i="1"/>
  <c r="P9" i="1"/>
  <c r="N9" i="1"/>
  <c r="L9" i="1"/>
  <c r="H9" i="1"/>
  <c r="X8" i="1"/>
  <c r="L8" i="1" s="1"/>
  <c r="W8" i="1"/>
  <c r="R8" i="1"/>
  <c r="P8" i="1"/>
  <c r="N8" i="1"/>
  <c r="D8" i="1"/>
  <c r="C8" i="1"/>
  <c r="B8" i="1"/>
  <c r="H8" i="1" s="1"/>
  <c r="W7" i="1"/>
  <c r="X7" i="1" s="1"/>
  <c r="L7" i="1" s="1"/>
  <c r="T7" i="1"/>
  <c r="R7" i="1"/>
  <c r="P7" i="1"/>
  <c r="N7" i="1"/>
  <c r="H7" i="1"/>
  <c r="W6" i="1"/>
  <c r="X6" i="1" s="1"/>
  <c r="R6" i="1"/>
  <c r="P6" i="1"/>
  <c r="N6" i="1"/>
  <c r="L6" i="1"/>
  <c r="D6" i="1"/>
  <c r="C6" i="1"/>
  <c r="B6" i="1"/>
  <c r="H6" i="1" s="1"/>
  <c r="F6" i="1" s="1"/>
  <c r="X5" i="1"/>
  <c r="W5" i="1"/>
  <c r="T5" i="1"/>
  <c r="R5" i="1"/>
  <c r="P5" i="1"/>
  <c r="N5" i="1"/>
  <c r="L5" i="1"/>
  <c r="H5" i="1"/>
  <c r="X4" i="1"/>
  <c r="L4" i="1" s="1"/>
  <c r="W4" i="1"/>
  <c r="R4" i="1"/>
  <c r="P4" i="1"/>
  <c r="N4" i="1"/>
  <c r="D4" i="1"/>
  <c r="C4" i="1"/>
  <c r="B4" i="1"/>
  <c r="H4" i="1" s="1"/>
  <c r="W3" i="1"/>
  <c r="X3" i="1" s="1"/>
  <c r="L3" i="1" s="1"/>
  <c r="T3" i="1"/>
  <c r="R3" i="1"/>
  <c r="P3" i="1"/>
  <c r="N3" i="1"/>
  <c r="H3" i="1"/>
  <c r="F4" i="1" s="1"/>
  <c r="F3" i="1" l="1"/>
  <c r="E3" i="1"/>
  <c r="E5" i="1"/>
  <c r="F5" i="1"/>
  <c r="E9" i="1"/>
  <c r="F9" i="1"/>
  <c r="F8" i="1"/>
  <c r="F13" i="1"/>
  <c r="E13" i="1"/>
  <c r="F19" i="1"/>
  <c r="E19" i="1"/>
  <c r="E25" i="1"/>
  <c r="F25" i="1"/>
  <c r="F31" i="1"/>
  <c r="E31" i="1"/>
  <c r="F43" i="1"/>
  <c r="E43" i="1"/>
  <c r="F51" i="1"/>
  <c r="E51" i="1"/>
  <c r="F59" i="1"/>
  <c r="E59" i="1"/>
  <c r="E87" i="1"/>
  <c r="F87" i="1"/>
  <c r="F97" i="1"/>
  <c r="E97" i="1"/>
  <c r="F109" i="1"/>
  <c r="E109" i="1"/>
  <c r="E11" i="1"/>
  <c r="F16" i="1"/>
  <c r="F23" i="1"/>
  <c r="E23" i="1"/>
  <c r="F36" i="1"/>
  <c r="F46" i="1"/>
  <c r="F48" i="1"/>
  <c r="F56" i="1"/>
  <c r="F68" i="1"/>
  <c r="F80" i="1"/>
  <c r="F81" i="1"/>
  <c r="E81" i="1"/>
  <c r="F100" i="1"/>
  <c r="E115" i="1"/>
  <c r="F115" i="1"/>
  <c r="F114" i="1"/>
  <c r="F118" i="1"/>
  <c r="F126" i="1"/>
  <c r="F132" i="1"/>
  <c r="E137" i="1"/>
  <c r="F137" i="1"/>
  <c r="E147" i="1"/>
  <c r="F147" i="1"/>
  <c r="F153" i="1"/>
  <c r="E153" i="1"/>
  <c r="F123" i="1"/>
  <c r="E123" i="1"/>
  <c r="F129" i="1"/>
  <c r="E129" i="1"/>
  <c r="F135" i="1"/>
  <c r="E135" i="1"/>
  <c r="F145" i="1"/>
  <c r="E145" i="1"/>
  <c r="E155" i="1"/>
  <c r="F155" i="1"/>
  <c r="F166" i="1"/>
  <c r="E167" i="1"/>
  <c r="F167" i="1"/>
  <c r="F174" i="1"/>
  <c r="F180" i="1"/>
  <c r="E187" i="1"/>
  <c r="F187" i="1"/>
  <c r="F198" i="1"/>
  <c r="F212" i="1"/>
  <c r="F161" i="1"/>
  <c r="E161" i="1"/>
  <c r="E163" i="1"/>
  <c r="F163" i="1"/>
  <c r="F169" i="1"/>
  <c r="E169" i="1"/>
  <c r="E171" i="1"/>
  <c r="F171" i="1"/>
  <c r="E177" i="1"/>
  <c r="F177" i="1"/>
  <c r="F191" i="1"/>
  <c r="E191" i="1"/>
  <c r="E195" i="1"/>
  <c r="F195" i="1"/>
  <c r="E203" i="1"/>
  <c r="F203" i="1"/>
  <c r="F209" i="1"/>
  <c r="E209" i="1"/>
  <c r="F197" i="1" l="1"/>
  <c r="E197" i="1"/>
  <c r="F173" i="1"/>
  <c r="E173" i="1"/>
  <c r="E131" i="1"/>
  <c r="F131" i="1"/>
  <c r="F117" i="1"/>
  <c r="E117" i="1"/>
  <c r="E99" i="1"/>
  <c r="F99" i="1"/>
  <c r="E67" i="1"/>
  <c r="F67" i="1"/>
  <c r="F47" i="1"/>
  <c r="E47" i="1"/>
  <c r="E35" i="1"/>
  <c r="F35" i="1"/>
  <c r="E211" i="1"/>
  <c r="F211" i="1"/>
  <c r="F179" i="1"/>
  <c r="E179" i="1"/>
  <c r="F165" i="1"/>
  <c r="E165" i="1"/>
  <c r="E125" i="1"/>
  <c r="F125" i="1"/>
  <c r="F113" i="1"/>
  <c r="E113" i="1"/>
  <c r="F79" i="1"/>
  <c r="E79" i="1"/>
  <c r="E55" i="1"/>
  <c r="F55" i="1"/>
  <c r="E45" i="1"/>
  <c r="F45" i="1"/>
  <c r="E15" i="1"/>
  <c r="F15" i="1"/>
  <c r="F7" i="1"/>
  <c r="E7" i="1"/>
</calcChain>
</file>

<file path=xl/sharedStrings.xml><?xml version="1.0" encoding="utf-8"?>
<sst xmlns="http://schemas.openxmlformats.org/spreadsheetml/2006/main" count="543" uniqueCount="234">
  <si>
    <t>el.=0</t>
  </si>
  <si>
    <t>MLADŠÍ  ŽÁCI   Pohár rozhlasu  ČR 2015</t>
  </si>
  <si>
    <t>cel.poř.</t>
  </si>
  <si>
    <t>ruč.=1</t>
  </si>
  <si>
    <t>družstvo</t>
  </si>
  <si>
    <t>kraj</t>
  </si>
  <si>
    <t>body celk.</t>
  </si>
  <si>
    <t xml:space="preserve">60m </t>
  </si>
  <si>
    <t>b.</t>
  </si>
  <si>
    <t xml:space="preserve">1000m </t>
  </si>
  <si>
    <t>výška</t>
  </si>
  <si>
    <t xml:space="preserve">dálka </t>
  </si>
  <si>
    <t xml:space="preserve">míček </t>
  </si>
  <si>
    <t xml:space="preserve">4x60m </t>
  </si>
  <si>
    <t>body pořadatele</t>
  </si>
  <si>
    <t>ZŠ Heyrovského Olomouc</t>
  </si>
  <si>
    <t>OL</t>
  </si>
  <si>
    <t>:</t>
  </si>
  <si>
    <t>5333</t>
  </si>
  <si>
    <t>ZŠ Měšťanská Brno</t>
  </si>
  <si>
    <t>JM</t>
  </si>
  <si>
    <t>4975</t>
  </si>
  <si>
    <t>ZŠ E. a D.Zátopkových Třinec</t>
  </si>
  <si>
    <t>MS</t>
  </si>
  <si>
    <t>4814</t>
  </si>
  <si>
    <t>ZŠ Školní Vrchlabí</t>
  </si>
  <si>
    <t>HK</t>
  </si>
  <si>
    <t>4810</t>
  </si>
  <si>
    <t>ZŠ Kylešovice Opava</t>
  </si>
  <si>
    <t>4809</t>
  </si>
  <si>
    <t>ZŠ Jižní IV Praha</t>
  </si>
  <si>
    <t>P</t>
  </si>
  <si>
    <t>4800</t>
  </si>
  <si>
    <t>ZŠ E. Beneše Opva</t>
  </si>
  <si>
    <t>4794</t>
  </si>
  <si>
    <t>Zš Bezručova Hradec Králové</t>
  </si>
  <si>
    <t>4636</t>
  </si>
  <si>
    <t>ZŠ Sportovní Uherské Hradiště</t>
  </si>
  <si>
    <t>ZL</t>
  </si>
  <si>
    <t>4614</t>
  </si>
  <si>
    <t>ZŠ JESENIOVA Praha</t>
  </si>
  <si>
    <t>4592</t>
  </si>
  <si>
    <t>ZŠ Šafaříkova Val.Meziříčí</t>
  </si>
  <si>
    <t>4507</t>
  </si>
  <si>
    <t>ZŠ Englišova Opava</t>
  </si>
  <si>
    <t>4498</t>
  </si>
  <si>
    <t>Zš Náchod - Plhov</t>
  </si>
  <si>
    <t>4478</t>
  </si>
  <si>
    <t>ZŠ BÍLÁ Praha</t>
  </si>
  <si>
    <t>4467</t>
  </si>
  <si>
    <t>ZŠ Tyršova Frenštát pod Radhoštěm</t>
  </si>
  <si>
    <t>ZŠ EDEN Praha</t>
  </si>
  <si>
    <t>4384</t>
  </si>
  <si>
    <t>ZŠ J.Železného Prostějov</t>
  </si>
  <si>
    <t>4382</t>
  </si>
  <si>
    <t>ZŠ Wágnerovo náměstí Beroun</t>
  </si>
  <si>
    <t>SČ Z</t>
  </si>
  <si>
    <t>4373</t>
  </si>
  <si>
    <t xml:space="preserve">ZŠ Příbram - Březové Hory </t>
  </si>
  <si>
    <t>4344</t>
  </si>
  <si>
    <t>Zš nám. Míru Vrchlabí</t>
  </si>
  <si>
    <t>4318</t>
  </si>
  <si>
    <t>ZŠ U Stadionu Chrudim</t>
  </si>
  <si>
    <t>PE</t>
  </si>
  <si>
    <t>5339</t>
  </si>
  <si>
    <t>ZŠ Benešovo náměstí Pardubice</t>
  </si>
  <si>
    <t>5815</t>
  </si>
  <si>
    <t>ZŠ Zborovská Tábor</t>
  </si>
  <si>
    <t>JČ</t>
  </si>
  <si>
    <t>4284</t>
  </si>
  <si>
    <t>ZŠ Břeclav Slovácká</t>
  </si>
  <si>
    <t>4279</t>
  </si>
  <si>
    <t>ZŠ Staré Město</t>
  </si>
  <si>
    <t>4256</t>
  </si>
  <si>
    <t>ZŠ Vyškov Nádražní</t>
  </si>
  <si>
    <t>4244</t>
  </si>
  <si>
    <t>ZŠ Komenského Jilemnice</t>
  </si>
  <si>
    <t>L</t>
  </si>
  <si>
    <t>4112</t>
  </si>
  <si>
    <t>ZŠ Břeclav Kupkova</t>
  </si>
  <si>
    <t>4239</t>
  </si>
  <si>
    <t>ZŠ U Stadionu Most</t>
  </si>
  <si>
    <t>Ú</t>
  </si>
  <si>
    <t>4238</t>
  </si>
  <si>
    <t>ZŠ RADOTÍN Praha</t>
  </si>
  <si>
    <t>4189</t>
  </si>
  <si>
    <t>7.ZŠ Kolín, Masarykova</t>
  </si>
  <si>
    <t>SČ V</t>
  </si>
  <si>
    <t>4186</t>
  </si>
  <si>
    <t>ZŠ Nad Vodovodem Praha</t>
  </si>
  <si>
    <t>4175</t>
  </si>
  <si>
    <t>ZŠ Pasířská Jablonec n.N.</t>
  </si>
  <si>
    <t>4045</t>
  </si>
  <si>
    <t>ZŠ Plánická Klatovy</t>
  </si>
  <si>
    <t>PL</t>
  </si>
  <si>
    <t>4157</t>
  </si>
  <si>
    <t xml:space="preserve">ZŠ MPb Neratovice </t>
  </si>
  <si>
    <t>4150</t>
  </si>
  <si>
    <t>ZŠ Čelákovice</t>
  </si>
  <si>
    <t>4143</t>
  </si>
  <si>
    <t>6.ZŠ a MŠ Mladá Boleslav</t>
  </si>
  <si>
    <t>4134</t>
  </si>
  <si>
    <t xml:space="preserve">ZŠ J. A. Komenského Nové Strašec </t>
  </si>
  <si>
    <t>4124</t>
  </si>
  <si>
    <t>ZŠ Školní Kaplice</t>
  </si>
  <si>
    <t>4116</t>
  </si>
  <si>
    <t>ZŠ Osecká Lipník</t>
  </si>
  <si>
    <t>4106</t>
  </si>
  <si>
    <t>ZŠ FILOZOFSKÁ Praha</t>
  </si>
  <si>
    <t>ZŠ Kutná Hora T.G.Masaryka</t>
  </si>
  <si>
    <t>4102</t>
  </si>
  <si>
    <t>ZŠ 1.máje Hranice</t>
  </si>
  <si>
    <t>4089</t>
  </si>
  <si>
    <t>Gymnázium Stříbro</t>
  </si>
  <si>
    <t>Zš Javornická Rychnov n. K.</t>
  </si>
  <si>
    <t>4057</t>
  </si>
  <si>
    <t>3.ZŠ Kolín, Pr.Velikého</t>
  </si>
  <si>
    <t>4052</t>
  </si>
  <si>
    <t>ZŠ Domažlice</t>
  </si>
  <si>
    <t>4050</t>
  </si>
  <si>
    <t>ZŠ Starý Jíčín</t>
  </si>
  <si>
    <t>4015</t>
  </si>
  <si>
    <t>ZŠ Edisonova Teplice</t>
  </si>
  <si>
    <t>4014</t>
  </si>
  <si>
    <t>ZŠ Dolní Kounice</t>
  </si>
  <si>
    <t>4013</t>
  </si>
  <si>
    <t>ZŠ Žďár n. S., Komenského</t>
  </si>
  <si>
    <t>V</t>
  </si>
  <si>
    <t>4006</t>
  </si>
  <si>
    <t>ZŠ V RYBNÍČKÁCH Praha</t>
  </si>
  <si>
    <t>4000</t>
  </si>
  <si>
    <t>ZŠ Jedovnice</t>
  </si>
  <si>
    <t>3995</t>
  </si>
  <si>
    <t>ZŠ a MŠ SNP Ústí n.Labem</t>
  </si>
  <si>
    <t>3988</t>
  </si>
  <si>
    <t>ZŠ Pacov</t>
  </si>
  <si>
    <t>ZŠ Horní Lideč</t>
  </si>
  <si>
    <t>3971</t>
  </si>
  <si>
    <t>ZŠ Kudeříkové Havířov</t>
  </si>
  <si>
    <t>3962</t>
  </si>
  <si>
    <t>ZŠ Napájedla</t>
  </si>
  <si>
    <t>3888</t>
  </si>
  <si>
    <t>ZŠ Kutná Hora Žižkov</t>
  </si>
  <si>
    <t>3885</t>
  </si>
  <si>
    <t>ZŠ Stříbro</t>
  </si>
  <si>
    <t>3881</t>
  </si>
  <si>
    <t>ZŠ Vrchlického Liberec</t>
  </si>
  <si>
    <t>3727</t>
  </si>
  <si>
    <t>ZŠ OSKOL Kroměříž</t>
  </si>
  <si>
    <t>3846</t>
  </si>
  <si>
    <t xml:space="preserve">3 ZŠ Slaný, Rabasova 821 </t>
  </si>
  <si>
    <t>3845</t>
  </si>
  <si>
    <t>ZŠ Slavonice</t>
  </si>
  <si>
    <t>3841</t>
  </si>
  <si>
    <t>ZŠ Jelínkova Rýmařov</t>
  </si>
  <si>
    <t>3825</t>
  </si>
  <si>
    <t>Zš Ostroměř</t>
  </si>
  <si>
    <t>3817</t>
  </si>
  <si>
    <t>Gymnázium J.V. Jirsíka Č.B.</t>
  </si>
  <si>
    <t>3800</t>
  </si>
  <si>
    <t>ZŠ Slovan Kroměříž</t>
  </si>
  <si>
    <t>3799</t>
  </si>
  <si>
    <t>ZŠ Kyjov J.A.Komenského</t>
  </si>
  <si>
    <t>3798</t>
  </si>
  <si>
    <t>ZŠ Jihlava, Seifertova</t>
  </si>
  <si>
    <t>3780</t>
  </si>
  <si>
    <t>ZŠ Hrušovany nad Jevišovkou</t>
  </si>
  <si>
    <t>3768</t>
  </si>
  <si>
    <t>ZŠ TGM Otrokovice</t>
  </si>
  <si>
    <t>3756</t>
  </si>
  <si>
    <t>ZŠ Palackého Moravská Třebová</t>
  </si>
  <si>
    <t>5145</t>
  </si>
  <si>
    <t>Gymnázium Cheb</t>
  </si>
  <si>
    <t>KV</t>
  </si>
  <si>
    <t>3738</t>
  </si>
  <si>
    <t>Gymnázium Chotěboř</t>
  </si>
  <si>
    <t>3733</t>
  </si>
  <si>
    <t>ZŠ Jablonné v Podještědí</t>
  </si>
  <si>
    <t>3577</t>
  </si>
  <si>
    <t>ZŠ Mlýnská Mohelnice</t>
  </si>
  <si>
    <t>3695</t>
  </si>
  <si>
    <t>ZŠ Sokolov - Pionýrů</t>
  </si>
  <si>
    <t>3692</t>
  </si>
  <si>
    <t>ZŠ Radnice</t>
  </si>
  <si>
    <t>3673</t>
  </si>
  <si>
    <t>ZŠ Vodní Mohelnice</t>
  </si>
  <si>
    <t>3667</t>
  </si>
  <si>
    <t>ZŠ 28.října Česká Lípa</t>
  </si>
  <si>
    <t>3537</t>
  </si>
  <si>
    <t>ZŠ Školní Roudnice</t>
  </si>
  <si>
    <t>3658</t>
  </si>
  <si>
    <t>ZŚ E.Beneše Soběslav</t>
  </si>
  <si>
    <t>3642</t>
  </si>
  <si>
    <t>ZŠ Husova Tábor</t>
  </si>
  <si>
    <t>3604</t>
  </si>
  <si>
    <t>ZŠ Porubská Ostrava</t>
  </si>
  <si>
    <t>3592</t>
  </si>
  <si>
    <t>ZŠ Na Příkopech Chomutov</t>
  </si>
  <si>
    <t>3574</t>
  </si>
  <si>
    <t>ZŠ Kralovice</t>
  </si>
  <si>
    <t>3555</t>
  </si>
  <si>
    <t>ZŠ T.G.M. Milevsko</t>
  </si>
  <si>
    <t>3549</t>
  </si>
  <si>
    <t>ZŠ Habrmanova Česká Třebová</t>
  </si>
  <si>
    <t>3898</t>
  </si>
  <si>
    <t>ZŠ Vlašim Vorlina</t>
  </si>
  <si>
    <t>3517</t>
  </si>
  <si>
    <t>Gymnázium Břeclav</t>
  </si>
  <si>
    <t>3482</t>
  </si>
  <si>
    <t>11 ZŠ Plzeň</t>
  </si>
  <si>
    <t>3446</t>
  </si>
  <si>
    <t>ZŠ Zlatá Stezka Prachatice</t>
  </si>
  <si>
    <t>3426</t>
  </si>
  <si>
    <t>ZŠ a MŠ Aš - Okružní</t>
  </si>
  <si>
    <t>3399</t>
  </si>
  <si>
    <t>ZŠ Kamenická Děčín 2</t>
  </si>
  <si>
    <t>3375</t>
  </si>
  <si>
    <t xml:space="preserve">ZŠ Rudná </t>
  </si>
  <si>
    <t>3356</t>
  </si>
  <si>
    <t>Gymnázium Šumperk</t>
  </si>
  <si>
    <t>3291</t>
  </si>
  <si>
    <t>ZŠ Prokopa Holého Louny</t>
  </si>
  <si>
    <t>3289</t>
  </si>
  <si>
    <t>ZŠ J. Hlávky Přeštice</t>
  </si>
  <si>
    <t>3274</t>
  </si>
  <si>
    <t>ZŠ Třebíč, Benešova</t>
  </si>
  <si>
    <t>3238</t>
  </si>
  <si>
    <t>ZŠ Krále J.z Poděbrad Strakonice</t>
  </si>
  <si>
    <t>3231</t>
  </si>
  <si>
    <t>ZŠ Karlovy Vary - Konečná</t>
  </si>
  <si>
    <t>3136</t>
  </si>
  <si>
    <t>Gymnázium B.Hrabala Nymburk</t>
  </si>
  <si>
    <t>3112</t>
  </si>
  <si>
    <t>ZŠ Svitavy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</si>
</sst>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0.00"/>
    <numFmt numFmtId="165" formatCode="0.0000"/>
    <numFmt numFmtId="166" formatCode="mmm\ dd"/>
    <numFmt numFmtId="167" formatCode="mm\ yy"/>
    <numFmt numFmtId="168" formatCode="0.0"/>
    <numFmt numFmtId="169" formatCode="#0.0"/>
    <numFmt numFmtId="170" formatCode="00.0"/>
    <numFmt numFmtId="171" formatCode="###"/>
    <numFmt numFmtId="172" formatCode="#0.00"/>
    <numFmt numFmtId="173" formatCode="_-* #,##0.00\ _K_č_-;\-* #,##0.00\ _K_č_-;_-* \-??\ _K_č_-;_-@_-"/>
  </numFmts>
  <fonts count="1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u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9.5"/>
      <color rgb="FF00000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2"/>
      <name val="Times New Roman"/>
      <family val="1"/>
      <charset val="238"/>
    </font>
    <font>
      <b/>
      <sz val="9.5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name val="Arial CE"/>
      <family val="2"/>
      <charset val="238"/>
    </font>
    <font>
      <b/>
      <sz val="11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6">
    <xf numFmtId="0" fontId="0" fillId="0" borderId="0"/>
    <xf numFmtId="173" fontId="1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</cellStyleXfs>
  <cellXfs count="302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4" xfId="0" applyFont="1" applyBorder="1" applyAlignment="1">
      <alignment horizontal="center"/>
    </xf>
    <xf numFmtId="0" fontId="4" fillId="0" borderId="2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6" xfId="0" applyFont="1" applyBorder="1"/>
    <xf numFmtId="0" fontId="0" fillId="0" borderId="0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4" xfId="0" applyBorder="1"/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5" fillId="0" borderId="17" xfId="2" applyFont="1" applyBorder="1" applyAlignment="1">
      <alignment horizontal="left"/>
    </xf>
    <xf numFmtId="0" fontId="4" fillId="0" borderId="18" xfId="0" applyFont="1" applyFill="1" applyBorder="1" applyAlignment="1">
      <alignment horizontal="center"/>
    </xf>
    <xf numFmtId="1" fontId="4" fillId="0" borderId="19" xfId="0" applyNumberFormat="1" applyFont="1" applyFill="1" applyBorder="1" applyAlignment="1">
      <alignment horizontal="center"/>
    </xf>
    <xf numFmtId="1" fontId="6" fillId="3" borderId="18" xfId="0" applyNumberFormat="1" applyFont="1" applyFill="1" applyBorder="1"/>
    <xf numFmtId="0" fontId="0" fillId="0" borderId="20" xfId="0" applyNumberFormat="1" applyBorder="1" applyAlignment="1">
      <alignment horizontal="center"/>
    </xf>
    <xf numFmtId="0" fontId="2" fillId="0" borderId="21" xfId="0" applyFont="1" applyFill="1" applyBorder="1" applyAlignment="1" applyProtection="1">
      <alignment horizontal="right"/>
      <protection locked="0"/>
    </xf>
    <xf numFmtId="0" fontId="2" fillId="0" borderId="20" xfId="0" applyFont="1" applyFill="1" applyBorder="1" applyAlignment="1" applyProtection="1">
      <alignment horizontal="right"/>
      <protection locked="0"/>
    </xf>
    <xf numFmtId="2" fontId="6" fillId="0" borderId="21" xfId="0" applyNumberFormat="1" applyFont="1" applyFill="1" applyBorder="1"/>
    <xf numFmtId="164" fontId="0" fillId="0" borderId="20" xfId="0" applyNumberFormat="1" applyBorder="1" applyAlignment="1">
      <alignment horizontal="left"/>
    </xf>
    <xf numFmtId="1" fontId="2" fillId="0" borderId="22" xfId="0" applyNumberFormat="1" applyFont="1" applyFill="1" applyBorder="1" applyAlignment="1">
      <alignment horizontal="right"/>
    </xf>
    <xf numFmtId="0" fontId="0" fillId="0" borderId="23" xfId="0" applyBorder="1" applyAlignment="1">
      <alignment horizontal="center"/>
    </xf>
    <xf numFmtId="0" fontId="2" fillId="0" borderId="23" xfId="0" applyFont="1" applyFill="1" applyBorder="1" applyAlignment="1">
      <alignment horizontal="right"/>
    </xf>
    <xf numFmtId="2" fontId="0" fillId="0" borderId="23" xfId="0" applyNumberFormat="1" applyBorder="1" applyAlignment="1">
      <alignment horizontal="center"/>
    </xf>
    <xf numFmtId="2" fontId="0" fillId="0" borderId="23" xfId="0" applyNumberFormat="1" applyFill="1" applyBorder="1" applyAlignment="1">
      <alignment horizontal="center"/>
    </xf>
    <xf numFmtId="0" fontId="0" fillId="0" borderId="23" xfId="0" applyFill="1" applyBorder="1"/>
    <xf numFmtId="49" fontId="7" fillId="0" borderId="23" xfId="0" applyNumberFormat="1" applyFont="1" applyBorder="1" applyAlignment="1">
      <alignment horizontal="right"/>
    </xf>
    <xf numFmtId="2" fontId="0" fillId="0" borderId="24" xfId="0" applyNumberFormat="1" applyFill="1" applyBorder="1" applyProtection="1"/>
    <xf numFmtId="0" fontId="5" fillId="0" borderId="25" xfId="0" applyFont="1" applyFill="1" applyBorder="1" applyAlignment="1" applyProtection="1">
      <alignment horizontal="center"/>
    </xf>
    <xf numFmtId="0" fontId="0" fillId="0" borderId="0" xfId="0" applyFill="1" applyBorder="1"/>
    <xf numFmtId="165" fontId="7" fillId="0" borderId="0" xfId="0" applyNumberFormat="1" applyFont="1" applyBorder="1"/>
    <xf numFmtId="164" fontId="0" fillId="0" borderId="0" xfId="0" applyNumberFormat="1" applyBorder="1" applyAlignment="1">
      <alignment horizontal="left"/>
    </xf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28" xfId="0" applyFont="1" applyFill="1" applyBorder="1"/>
    <xf numFmtId="0" fontId="2" fillId="0" borderId="29" xfId="0" applyFont="1" applyFill="1" applyBorder="1" applyAlignment="1">
      <alignment horizontal="center"/>
    </xf>
    <xf numFmtId="0" fontId="0" fillId="0" borderId="30" xfId="0" applyFill="1" applyBorder="1"/>
    <xf numFmtId="1" fontId="2" fillId="0" borderId="29" xfId="0" applyNumberFormat="1" applyFont="1" applyFill="1" applyBorder="1" applyAlignment="1">
      <alignment horizontal="right"/>
    </xf>
    <xf numFmtId="2" fontId="0" fillId="0" borderId="31" xfId="0" applyNumberFormat="1" applyBorder="1" applyAlignment="1">
      <alignment horizontal="center"/>
    </xf>
    <xf numFmtId="0" fontId="2" fillId="0" borderId="32" xfId="0" applyFont="1" applyFill="1" applyBorder="1" applyAlignment="1" applyProtection="1">
      <alignment horizontal="right"/>
      <protection locked="0"/>
    </xf>
    <xf numFmtId="0" fontId="2" fillId="0" borderId="31" xfId="0" applyFont="1" applyFill="1" applyBorder="1" applyAlignment="1" applyProtection="1">
      <alignment horizontal="right"/>
      <protection locked="0"/>
    </xf>
    <xf numFmtId="2" fontId="6" fillId="0" borderId="32" xfId="0" applyNumberFormat="1" applyFont="1" applyFill="1" applyBorder="1"/>
    <xf numFmtId="164" fontId="0" fillId="0" borderId="31" xfId="0" applyNumberFormat="1" applyBorder="1" applyAlignment="1">
      <alignment horizontal="left"/>
    </xf>
    <xf numFmtId="1" fontId="2" fillId="0" borderId="33" xfId="0" applyNumberFormat="1" applyFont="1" applyFill="1" applyBorder="1" applyAlignment="1">
      <alignment horizontal="right"/>
    </xf>
    <xf numFmtId="0" fontId="0" fillId="0" borderId="34" xfId="0" applyBorder="1" applyAlignment="1">
      <alignment horizontal="center"/>
    </xf>
    <xf numFmtId="0" fontId="2" fillId="0" borderId="34" xfId="0" applyFont="1" applyFill="1" applyBorder="1" applyAlignment="1">
      <alignment horizontal="right"/>
    </xf>
    <xf numFmtId="2" fontId="0" fillId="0" borderId="34" xfId="0" applyNumberFormat="1" applyBorder="1" applyAlignment="1">
      <alignment horizontal="center"/>
    </xf>
    <xf numFmtId="2" fontId="0" fillId="0" borderId="34" xfId="0" applyNumberFormat="1" applyFill="1" applyBorder="1" applyAlignment="1">
      <alignment horizontal="center"/>
    </xf>
    <xf numFmtId="0" fontId="0" fillId="0" borderId="34" xfId="0" applyFill="1" applyBorder="1"/>
    <xf numFmtId="0" fontId="0" fillId="0" borderId="34" xfId="0" applyFill="1" applyBorder="1" applyAlignment="1">
      <alignment horizontal="center"/>
    </xf>
    <xf numFmtId="2" fontId="0" fillId="0" borderId="28" xfId="0" applyNumberFormat="1" applyFill="1" applyBorder="1" applyProtection="1"/>
    <xf numFmtId="0" fontId="5" fillId="0" borderId="32" xfId="0" applyFont="1" applyFill="1" applyBorder="1" applyAlignment="1" applyProtection="1">
      <alignment horizontal="center"/>
    </xf>
    <xf numFmtId="49" fontId="5" fillId="0" borderId="35" xfId="2" applyNumberFormat="1" applyFont="1" applyBorder="1" applyAlignment="1">
      <alignment horizontal="left"/>
    </xf>
    <xf numFmtId="0" fontId="4" fillId="0" borderId="29" xfId="0" applyFont="1" applyFill="1" applyBorder="1" applyAlignment="1">
      <alignment horizontal="center"/>
    </xf>
    <xf numFmtId="1" fontId="4" fillId="0" borderId="30" xfId="0" applyNumberFormat="1" applyFont="1" applyFill="1" applyBorder="1" applyAlignment="1">
      <alignment horizontal="center"/>
    </xf>
    <xf numFmtId="1" fontId="6" fillId="3" borderId="29" xfId="0" applyNumberFormat="1" applyFont="1" applyFill="1" applyBorder="1"/>
    <xf numFmtId="0" fontId="0" fillId="0" borderId="31" xfId="0" applyNumberFormat="1" applyBorder="1" applyAlignment="1">
      <alignment horizontal="center"/>
    </xf>
    <xf numFmtId="49" fontId="7" fillId="0" borderId="34" xfId="0" applyNumberFormat="1" applyFont="1" applyBorder="1" applyAlignment="1">
      <alignment horizontal="right"/>
    </xf>
    <xf numFmtId="164" fontId="0" fillId="0" borderId="36" xfId="0" applyNumberFormat="1" applyBorder="1" applyAlignment="1">
      <alignment horizontal="left"/>
    </xf>
    <xf numFmtId="1" fontId="2" fillId="0" borderId="12" xfId="0" applyNumberFormat="1" applyFont="1" applyFill="1" applyBorder="1" applyAlignment="1">
      <alignment horizontal="right"/>
    </xf>
    <xf numFmtId="0" fontId="0" fillId="0" borderId="13" xfId="0" applyBorder="1" applyAlignment="1">
      <alignment horizontal="center"/>
    </xf>
    <xf numFmtId="0" fontId="2" fillId="0" borderId="13" xfId="0" applyFont="1" applyFill="1" applyBorder="1" applyAlignment="1">
      <alignment horizontal="right"/>
    </xf>
    <xf numFmtId="2" fontId="0" fillId="0" borderId="13" xfId="0" applyNumberFormat="1" applyFill="1" applyBorder="1" applyAlignment="1">
      <alignment horizontal="center"/>
    </xf>
    <xf numFmtId="0" fontId="0" fillId="0" borderId="13" xfId="0" applyFill="1" applyBorder="1"/>
    <xf numFmtId="0" fontId="0" fillId="0" borderId="13" xfId="0" applyFill="1" applyBorder="1" applyAlignment="1">
      <alignment horizontal="center"/>
    </xf>
    <xf numFmtId="2" fontId="0" fillId="0" borderId="37" xfId="0" applyNumberFormat="1" applyFill="1" applyBorder="1" applyProtection="1"/>
    <xf numFmtId="0" fontId="5" fillId="0" borderId="11" xfId="0" applyFont="1" applyFill="1" applyBorder="1" applyAlignment="1" applyProtection="1">
      <alignment horizontal="center"/>
    </xf>
    <xf numFmtId="2" fontId="0" fillId="0" borderId="0" xfId="0" applyNumberFormat="1" applyBorder="1"/>
    <xf numFmtId="0" fontId="2" fillId="0" borderId="38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1" fontId="4" fillId="0" borderId="39" xfId="0" applyNumberFormat="1" applyFont="1" applyFill="1" applyBorder="1" applyAlignment="1">
      <alignment horizontal="center"/>
    </xf>
    <xf numFmtId="1" fontId="6" fillId="3" borderId="38" xfId="0" applyNumberFormat="1" applyFont="1" applyFill="1" applyBorder="1"/>
    <xf numFmtId="0" fontId="0" fillId="0" borderId="40" xfId="0" applyNumberFormat="1" applyBorder="1" applyAlignment="1">
      <alignment horizontal="center"/>
    </xf>
    <xf numFmtId="0" fontId="2" fillId="0" borderId="0" xfId="0" applyFont="1" applyFill="1" applyBorder="1" applyAlignment="1" applyProtection="1">
      <alignment horizontal="right"/>
      <protection locked="0"/>
    </xf>
    <xf numFmtId="0" fontId="2" fillId="0" borderId="4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/>
    <xf numFmtId="164" fontId="0" fillId="0" borderId="41" xfId="0" applyNumberFormat="1" applyBorder="1" applyAlignment="1">
      <alignment horizontal="left"/>
    </xf>
    <xf numFmtId="1" fontId="2" fillId="0" borderId="41" xfId="0" applyNumberFormat="1" applyFont="1" applyFill="1" applyBorder="1" applyAlignment="1">
      <alignment horizontal="right"/>
    </xf>
    <xf numFmtId="0" fontId="0" fillId="0" borderId="41" xfId="0" applyBorder="1" applyAlignment="1">
      <alignment horizontal="center"/>
    </xf>
    <xf numFmtId="0" fontId="2" fillId="0" borderId="41" xfId="0" applyFont="1" applyFill="1" applyBorder="1" applyAlignment="1">
      <alignment horizontal="right"/>
    </xf>
    <xf numFmtId="2" fontId="0" fillId="0" borderId="41" xfId="0" applyNumberFormat="1" applyFill="1" applyBorder="1" applyAlignment="1">
      <alignment horizontal="center"/>
    </xf>
    <xf numFmtId="0" fontId="0" fillId="0" borderId="41" xfId="0" applyFill="1" applyBorder="1"/>
    <xf numFmtId="49" fontId="7" fillId="0" borderId="41" xfId="0" applyNumberFormat="1" applyFont="1" applyBorder="1" applyAlignment="1">
      <alignment horizontal="right"/>
    </xf>
    <xf numFmtId="2" fontId="0" fillId="0" borderId="42" xfId="0" applyNumberFormat="1" applyFill="1" applyBorder="1" applyProtection="1"/>
    <xf numFmtId="0" fontId="5" fillId="0" borderId="43" xfId="0" applyFont="1" applyFill="1" applyBorder="1" applyAlignment="1" applyProtection="1">
      <alignment horizontal="center"/>
    </xf>
    <xf numFmtId="0" fontId="2" fillId="0" borderId="35" xfId="0" applyFont="1" applyFill="1" applyBorder="1"/>
    <xf numFmtId="0" fontId="0" fillId="0" borderId="39" xfId="0" applyFill="1" applyBorder="1"/>
    <xf numFmtId="1" fontId="2" fillId="0" borderId="38" xfId="0" applyNumberFormat="1" applyFont="1" applyFill="1" applyBorder="1" applyAlignment="1">
      <alignment horizontal="right"/>
    </xf>
    <xf numFmtId="2" fontId="0" fillId="0" borderId="40" xfId="0" applyNumberFormat="1" applyBorder="1" applyAlignment="1">
      <alignment horizontal="center"/>
    </xf>
    <xf numFmtId="2" fontId="0" fillId="0" borderId="41" xfId="0" applyNumberFormat="1" applyBorder="1" applyAlignment="1">
      <alignment horizontal="left"/>
    </xf>
    <xf numFmtId="0" fontId="0" fillId="0" borderId="41" xfId="0" applyFill="1" applyBorder="1" applyAlignment="1">
      <alignment horizontal="center"/>
    </xf>
    <xf numFmtId="1" fontId="6" fillId="4" borderId="29" xfId="0" applyNumberFormat="1" applyFont="1" applyFill="1" applyBorder="1"/>
    <xf numFmtId="164" fontId="0" fillId="0" borderId="44" xfId="0" applyNumberFormat="1" applyBorder="1" applyAlignment="1">
      <alignment horizontal="left"/>
    </xf>
    <xf numFmtId="1" fontId="2" fillId="0" borderId="45" xfId="0" applyNumberFormat="1" applyFont="1" applyFill="1" applyBorder="1" applyAlignment="1">
      <alignment horizontal="right"/>
    </xf>
    <xf numFmtId="0" fontId="0" fillId="0" borderId="46" xfId="0" applyBorder="1" applyAlignment="1">
      <alignment horizontal="center"/>
    </xf>
    <xf numFmtId="0" fontId="2" fillId="0" borderId="46" xfId="0" applyFont="1" applyFill="1" applyBorder="1" applyAlignment="1">
      <alignment horizontal="right"/>
    </xf>
    <xf numFmtId="2" fontId="0" fillId="0" borderId="46" xfId="0" applyNumberFormat="1" applyFill="1" applyBorder="1" applyAlignment="1">
      <alignment horizontal="center"/>
    </xf>
    <xf numFmtId="0" fontId="0" fillId="0" borderId="46" xfId="0" applyFill="1" applyBorder="1"/>
    <xf numFmtId="49" fontId="7" fillId="0" borderId="46" xfId="0" applyNumberFormat="1" applyFont="1" applyBorder="1" applyAlignment="1">
      <alignment horizontal="right"/>
    </xf>
    <xf numFmtId="2" fontId="0" fillId="0" borderId="47" xfId="0" applyNumberFormat="1" applyFill="1" applyBorder="1" applyProtection="1"/>
    <xf numFmtId="2" fontId="0" fillId="0" borderId="31" xfId="0" applyNumberFormat="1" applyBorder="1" applyAlignment="1">
      <alignment horizontal="left"/>
    </xf>
    <xf numFmtId="0" fontId="0" fillId="0" borderId="35" xfId="0" applyFont="1" applyBorder="1" applyAlignment="1">
      <alignment wrapText="1"/>
    </xf>
    <xf numFmtId="1" fontId="6" fillId="0" borderId="29" xfId="0" applyNumberFormat="1" applyFont="1" applyFill="1" applyBorder="1"/>
    <xf numFmtId="0" fontId="5" fillId="0" borderId="35" xfId="2" applyFont="1" applyBorder="1" applyAlignment="1">
      <alignment horizontal="left"/>
    </xf>
    <xf numFmtId="0" fontId="0" fillId="0" borderId="35" xfId="0" applyBorder="1" applyAlignment="1">
      <alignment wrapText="1"/>
    </xf>
    <xf numFmtId="1" fontId="7" fillId="0" borderId="0" xfId="0" applyNumberFormat="1" applyFont="1" applyBorder="1"/>
    <xf numFmtId="0" fontId="0" fillId="0" borderId="35" xfId="0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166" fontId="7" fillId="0" borderId="0" xfId="0" applyNumberFormat="1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5" fillId="0" borderId="35" xfId="2" applyFont="1" applyBorder="1"/>
    <xf numFmtId="0" fontId="7" fillId="0" borderId="0" xfId="0" applyFont="1" applyBorder="1" applyAlignment="1">
      <alignment horizontal="right" wrapText="1"/>
    </xf>
    <xf numFmtId="167" fontId="7" fillId="0" borderId="0" xfId="0" applyNumberFormat="1" applyFont="1" applyBorder="1" applyAlignment="1">
      <alignment horizontal="right" wrapText="1"/>
    </xf>
    <xf numFmtId="0" fontId="8" fillId="0" borderId="35" xfId="0" applyFont="1" applyBorder="1" applyAlignment="1">
      <alignment horizontal="left"/>
    </xf>
    <xf numFmtId="0" fontId="9" fillId="5" borderId="35" xfId="0" applyFont="1" applyFill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0" fillId="0" borderId="35" xfId="0" applyBorder="1"/>
    <xf numFmtId="0" fontId="0" fillId="0" borderId="26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/>
    </xf>
    <xf numFmtId="0" fontId="5" fillId="0" borderId="28" xfId="2" applyFont="1" applyBorder="1" applyAlignment="1">
      <alignment horizontal="left"/>
    </xf>
    <xf numFmtId="0" fontId="0" fillId="0" borderId="28" xfId="0" applyFont="1" applyBorder="1" applyAlignment="1">
      <alignment wrapText="1"/>
    </xf>
    <xf numFmtId="0" fontId="0" fillId="0" borderId="26" xfId="0" applyFill="1" applyBorder="1"/>
    <xf numFmtId="0" fontId="10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 wrapText="1"/>
    </xf>
    <xf numFmtId="167" fontId="11" fillId="0" borderId="0" xfId="0" applyNumberFormat="1" applyFont="1" applyBorder="1" applyAlignment="1">
      <alignment horizontal="right" vertical="top" wrapText="1"/>
    </xf>
    <xf numFmtId="1" fontId="6" fillId="0" borderId="38" xfId="0" applyNumberFormat="1" applyFont="1" applyFill="1" applyBorder="1"/>
    <xf numFmtId="164" fontId="0" fillId="0" borderId="40" xfId="0" applyNumberFormat="1" applyBorder="1" applyAlignment="1">
      <alignment horizontal="left"/>
    </xf>
    <xf numFmtId="1" fontId="2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49" fontId="7" fillId="0" borderId="0" xfId="0" applyNumberFormat="1" applyFont="1" applyBorder="1" applyAlignment="1">
      <alignment horizontal="right"/>
    </xf>
    <xf numFmtId="2" fontId="0" fillId="0" borderId="35" xfId="0" applyNumberFormat="1" applyFill="1" applyBorder="1" applyProtection="1"/>
    <xf numFmtId="0" fontId="5" fillId="0" borderId="0" xfId="0" applyFont="1" applyFill="1" applyBorder="1" applyAlignment="1" applyProtection="1">
      <alignment horizontal="center"/>
    </xf>
    <xf numFmtId="2" fontId="0" fillId="0" borderId="40" xfId="0" applyNumberFormat="1" applyBorder="1" applyAlignment="1">
      <alignment horizontal="left"/>
    </xf>
    <xf numFmtId="0" fontId="0" fillId="0" borderId="0" xfId="0" applyFill="1" applyBorder="1" applyAlignment="1">
      <alignment horizontal="center"/>
    </xf>
    <xf numFmtId="166" fontId="11" fillId="0" borderId="0" xfId="0" applyNumberFormat="1" applyFont="1" applyBorder="1" applyAlignment="1">
      <alignment horizontal="right" vertical="top" wrapText="1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1" fontId="2" fillId="0" borderId="49" xfId="0" applyNumberFormat="1" applyFont="1" applyFill="1" applyBorder="1" applyAlignment="1">
      <alignment horizontal="right"/>
    </xf>
    <xf numFmtId="2" fontId="0" fillId="0" borderId="36" xfId="0" applyNumberFormat="1" applyBorder="1" applyAlignment="1">
      <alignment horizontal="center"/>
    </xf>
    <xf numFmtId="0" fontId="2" fillId="0" borderId="11" xfId="0" applyFont="1" applyFill="1" applyBorder="1" applyAlignment="1" applyProtection="1">
      <alignment horizontal="right"/>
      <protection locked="0"/>
    </xf>
    <xf numFmtId="0" fontId="2" fillId="0" borderId="36" xfId="0" applyFont="1" applyFill="1" applyBorder="1" applyAlignment="1" applyProtection="1">
      <alignment horizontal="right"/>
      <protection locked="0"/>
    </xf>
    <xf numFmtId="2" fontId="6" fillId="0" borderId="11" xfId="0" applyNumberFormat="1" applyFont="1" applyFill="1" applyBorder="1"/>
    <xf numFmtId="1" fontId="6" fillId="0" borderId="50" xfId="0" applyNumberFormat="1" applyFont="1" applyFill="1" applyBorder="1"/>
    <xf numFmtId="0" fontId="0" fillId="0" borderId="41" xfId="0" applyNumberFormat="1" applyBorder="1" applyAlignment="1">
      <alignment horizontal="center"/>
    </xf>
    <xf numFmtId="0" fontId="2" fillId="0" borderId="41" xfId="0" applyFont="1" applyFill="1" applyBorder="1" applyAlignment="1" applyProtection="1">
      <alignment horizontal="right"/>
      <protection locked="0"/>
    </xf>
    <xf numFmtId="2" fontId="6" fillId="0" borderId="41" xfId="0" applyNumberFormat="1" applyFont="1" applyFill="1" applyBorder="1"/>
    <xf numFmtId="1" fontId="2" fillId="0" borderId="50" xfId="0" applyNumberFormat="1" applyFont="1" applyFill="1" applyBorder="1" applyAlignment="1">
      <alignment horizontal="right"/>
    </xf>
    <xf numFmtId="0" fontId="5" fillId="0" borderId="51" xfId="2" applyFont="1" applyBorder="1" applyAlignment="1">
      <alignment horizontal="left"/>
    </xf>
    <xf numFmtId="1" fontId="6" fillId="0" borderId="48" xfId="0" applyNumberFormat="1" applyFont="1" applyFill="1" applyBorder="1"/>
    <xf numFmtId="0" fontId="0" fillId="0" borderId="44" xfId="0" applyNumberFormat="1" applyBorder="1" applyAlignment="1">
      <alignment horizontal="center"/>
    </xf>
    <xf numFmtId="0" fontId="2" fillId="0" borderId="25" xfId="0" applyFont="1" applyFill="1" applyBorder="1" applyAlignment="1" applyProtection="1">
      <alignment horizontal="right"/>
      <protection locked="0"/>
    </xf>
    <xf numFmtId="0" fontId="2" fillId="0" borderId="44" xfId="0" applyFont="1" applyFill="1" applyBorder="1" applyAlignment="1" applyProtection="1">
      <alignment horizontal="right"/>
      <protection locked="0"/>
    </xf>
    <xf numFmtId="2" fontId="6" fillId="0" borderId="25" xfId="0" applyNumberFormat="1" applyFont="1" applyFill="1" applyBorder="1"/>
    <xf numFmtId="0" fontId="9" fillId="5" borderId="52" xfId="0" applyFont="1" applyFill="1" applyBorder="1" applyAlignment="1">
      <alignment vertical="top" wrapText="1"/>
    </xf>
    <xf numFmtId="0" fontId="13" fillId="5" borderId="52" xfId="0" applyFont="1" applyFill="1" applyBorder="1" applyAlignment="1">
      <alignment horizontal="right" vertical="top" wrapText="1"/>
    </xf>
    <xf numFmtId="0" fontId="9" fillId="5" borderId="52" xfId="0" applyFont="1" applyFill="1" applyBorder="1" applyAlignment="1">
      <alignment horizontal="right" vertical="top" wrapText="1"/>
    </xf>
    <xf numFmtId="0" fontId="0" fillId="5" borderId="0" xfId="0" applyFill="1"/>
    <xf numFmtId="0" fontId="8" fillId="0" borderId="51" xfId="0" applyFont="1" applyBorder="1" applyAlignment="1">
      <alignment horizontal="left"/>
    </xf>
    <xf numFmtId="0" fontId="0" fillId="0" borderId="51" xfId="0" applyFont="1" applyBorder="1" applyAlignment="1">
      <alignment wrapText="1"/>
    </xf>
    <xf numFmtId="0" fontId="9" fillId="5" borderId="51" xfId="0" applyFont="1" applyFill="1" applyBorder="1" applyAlignment="1">
      <alignment vertical="top" wrapText="1"/>
    </xf>
    <xf numFmtId="0" fontId="9" fillId="5" borderId="52" xfId="0" applyFont="1" applyFill="1" applyBorder="1" applyAlignment="1">
      <alignment vertical="top" wrapText="1"/>
    </xf>
    <xf numFmtId="2" fontId="0" fillId="0" borderId="36" xfId="0" applyNumberFormat="1" applyBorder="1" applyAlignment="1">
      <alignment horizontal="left"/>
    </xf>
    <xf numFmtId="0" fontId="2" fillId="0" borderId="53" xfId="0" applyFont="1" applyFill="1" applyBorder="1" applyAlignment="1">
      <alignment horizontal="center"/>
    </xf>
    <xf numFmtId="0" fontId="2" fillId="0" borderId="54" xfId="0" applyFont="1" applyFill="1" applyBorder="1"/>
    <xf numFmtId="0" fontId="0" fillId="0" borderId="55" xfId="0" applyFill="1" applyBorder="1"/>
    <xf numFmtId="1" fontId="2" fillId="0" borderId="56" xfId="0" applyNumberFormat="1" applyFont="1" applyFill="1" applyBorder="1" applyAlignment="1">
      <alignment horizontal="right"/>
    </xf>
    <xf numFmtId="2" fontId="0" fillId="0" borderId="57" xfId="0" applyNumberFormat="1" applyBorder="1" applyAlignment="1">
      <alignment horizontal="center"/>
    </xf>
    <xf numFmtId="0" fontId="2" fillId="0" borderId="57" xfId="0" applyFont="1" applyFill="1" applyBorder="1" applyAlignment="1" applyProtection="1">
      <alignment horizontal="right"/>
      <protection locked="0"/>
    </xf>
    <xf numFmtId="2" fontId="6" fillId="0" borderId="57" xfId="0" applyNumberFormat="1" applyFont="1" applyFill="1" applyBorder="1"/>
    <xf numFmtId="2" fontId="0" fillId="0" borderId="57" xfId="0" applyNumberFormat="1" applyBorder="1" applyAlignment="1">
      <alignment horizontal="left"/>
    </xf>
    <xf numFmtId="1" fontId="2" fillId="0" borderId="57" xfId="0" applyNumberFormat="1" applyFont="1" applyFill="1" applyBorder="1" applyAlignment="1">
      <alignment horizontal="right"/>
    </xf>
    <xf numFmtId="0" fontId="0" fillId="0" borderId="57" xfId="0" applyBorder="1" applyAlignment="1">
      <alignment horizontal="center"/>
    </xf>
    <xf numFmtId="0" fontId="2" fillId="0" borderId="57" xfId="0" applyFont="1" applyFill="1" applyBorder="1" applyAlignment="1">
      <alignment horizontal="right"/>
    </xf>
    <xf numFmtId="2" fontId="0" fillId="0" borderId="57" xfId="0" applyNumberFormat="1" applyFill="1" applyBorder="1" applyAlignment="1">
      <alignment horizontal="center"/>
    </xf>
    <xf numFmtId="0" fontId="0" fillId="0" borderId="57" xfId="0" applyFill="1" applyBorder="1"/>
    <xf numFmtId="0" fontId="0" fillId="0" borderId="57" xfId="0" applyFill="1" applyBorder="1" applyAlignment="1">
      <alignment horizontal="center"/>
    </xf>
    <xf numFmtId="2" fontId="0" fillId="0" borderId="58" xfId="0" applyNumberFormat="1" applyFill="1" applyBorder="1" applyProtection="1"/>
    <xf numFmtId="0" fontId="2" fillId="0" borderId="59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5" fillId="0" borderId="52" xfId="2" applyFont="1" applyFill="1" applyBorder="1" applyAlignment="1">
      <alignment horizontal="left"/>
    </xf>
    <xf numFmtId="0" fontId="4" fillId="0" borderId="60" xfId="0" applyFont="1" applyFill="1" applyBorder="1" applyAlignment="1">
      <alignment horizontal="center"/>
    </xf>
    <xf numFmtId="1" fontId="4" fillId="0" borderId="61" xfId="0" applyNumberFormat="1" applyFont="1" applyFill="1" applyBorder="1" applyAlignment="1">
      <alignment horizontal="center"/>
    </xf>
    <xf numFmtId="1" fontId="6" fillId="0" borderId="60" xfId="0" applyNumberFormat="1" applyFont="1" applyFill="1" applyBorder="1"/>
    <xf numFmtId="0" fontId="0" fillId="0" borderId="46" xfId="0" applyFont="1" applyFill="1" applyBorder="1" applyAlignment="1">
      <alignment horizontal="center" wrapText="1"/>
    </xf>
    <xf numFmtId="0" fontId="2" fillId="0" borderId="46" xfId="0" applyFont="1" applyFill="1" applyBorder="1" applyAlignment="1" applyProtection="1">
      <alignment horizontal="right"/>
      <protection locked="0"/>
    </xf>
    <xf numFmtId="0" fontId="0" fillId="0" borderId="46" xfId="0" applyFont="1" applyFill="1" applyBorder="1" applyAlignment="1">
      <alignment horizontal="right" wrapText="1"/>
    </xf>
    <xf numFmtId="2" fontId="6" fillId="0" borderId="46" xfId="0" applyNumberFormat="1" applyFont="1" applyFill="1" applyBorder="1"/>
    <xf numFmtId="164" fontId="0" fillId="0" borderId="46" xfId="0" applyNumberFormat="1" applyFont="1" applyFill="1" applyBorder="1" applyAlignment="1">
      <alignment horizontal="left" wrapText="1"/>
    </xf>
    <xf numFmtId="1" fontId="2" fillId="0" borderId="46" xfId="0" applyNumberFormat="1" applyFont="1" applyFill="1" applyBorder="1" applyAlignment="1">
      <alignment horizontal="right"/>
    </xf>
    <xf numFmtId="0" fontId="7" fillId="0" borderId="46" xfId="0" applyFont="1" applyFill="1" applyBorder="1" applyAlignment="1">
      <alignment horizontal="right" wrapText="1"/>
    </xf>
    <xf numFmtId="2" fontId="0" fillId="0" borderId="61" xfId="0" applyNumberFormat="1" applyFill="1" applyBorder="1" applyProtection="1"/>
    <xf numFmtId="0" fontId="2" fillId="0" borderId="34" xfId="0" applyFont="1" applyFill="1" applyBorder="1" applyAlignment="1">
      <alignment horizontal="center"/>
    </xf>
    <xf numFmtId="0" fontId="2" fillId="0" borderId="34" xfId="0" applyFont="1" applyFill="1" applyBorder="1"/>
    <xf numFmtId="0" fontId="2" fillId="0" borderId="62" xfId="0" applyFont="1" applyFill="1" applyBorder="1" applyAlignment="1">
      <alignment horizontal="center"/>
    </xf>
    <xf numFmtId="0" fontId="0" fillId="0" borderId="63" xfId="0" applyFill="1" applyBorder="1"/>
    <xf numFmtId="1" fontId="2" fillId="0" borderId="62" xfId="0" applyNumberFormat="1" applyFont="1" applyFill="1" applyBorder="1" applyAlignment="1">
      <alignment horizontal="right"/>
    </xf>
    <xf numFmtId="0" fontId="0" fillId="0" borderId="34" xfId="0" applyFont="1" applyFill="1" applyBorder="1" applyAlignment="1">
      <alignment horizontal="center" wrapText="1"/>
    </xf>
    <xf numFmtId="0" fontId="2" fillId="0" borderId="34" xfId="0" applyFont="1" applyFill="1" applyBorder="1" applyAlignment="1" applyProtection="1">
      <alignment horizontal="right"/>
      <protection locked="0"/>
    </xf>
    <xf numFmtId="0" fontId="0" fillId="0" borderId="34" xfId="0" applyFont="1" applyFill="1" applyBorder="1" applyAlignment="1">
      <alignment horizontal="right" wrapText="1"/>
    </xf>
    <xf numFmtId="2" fontId="6" fillId="0" borderId="34" xfId="0" applyNumberFormat="1" applyFont="1" applyFill="1" applyBorder="1"/>
    <xf numFmtId="0" fontId="0" fillId="0" borderId="34" xfId="0" applyFont="1" applyFill="1" applyBorder="1" applyAlignment="1">
      <alignment horizontal="left" wrapText="1"/>
    </xf>
    <xf numFmtId="1" fontId="2" fillId="0" borderId="34" xfId="0" applyNumberFormat="1" applyFont="1" applyFill="1" applyBorder="1" applyAlignment="1">
      <alignment horizontal="right"/>
    </xf>
    <xf numFmtId="2" fontId="0" fillId="0" borderId="63" xfId="0" applyNumberFormat="1" applyFill="1" applyBorder="1" applyProtection="1"/>
    <xf numFmtId="49" fontId="5" fillId="0" borderId="52" xfId="2" applyNumberFormat="1" applyFont="1" applyFill="1" applyBorder="1" applyAlignment="1">
      <alignment horizontal="left"/>
    </xf>
    <xf numFmtId="0" fontId="4" fillId="0" borderId="62" xfId="0" applyFont="1" applyFill="1" applyBorder="1" applyAlignment="1">
      <alignment horizontal="center"/>
    </xf>
    <xf numFmtId="1" fontId="4" fillId="0" borderId="63" xfId="0" applyNumberFormat="1" applyFont="1" applyFill="1" applyBorder="1" applyAlignment="1">
      <alignment horizontal="center"/>
    </xf>
    <xf numFmtId="1" fontId="6" fillId="0" borderId="62" xfId="0" applyNumberFormat="1" applyFont="1" applyFill="1" applyBorder="1"/>
    <xf numFmtId="0" fontId="0" fillId="0" borderId="34" xfId="0" applyNumberFormat="1" applyFill="1" applyBorder="1" applyAlignment="1">
      <alignment horizontal="center"/>
    </xf>
    <xf numFmtId="164" fontId="0" fillId="0" borderId="34" xfId="0" applyNumberFormat="1" applyFill="1" applyBorder="1" applyAlignment="1">
      <alignment horizontal="left"/>
    </xf>
    <xf numFmtId="49" fontId="7" fillId="0" borderId="34" xfId="0" applyNumberFormat="1" applyFont="1" applyFill="1" applyBorder="1" applyAlignment="1">
      <alignment horizontal="right"/>
    </xf>
    <xf numFmtId="2" fontId="0" fillId="0" borderId="34" xfId="0" applyNumberFormat="1" applyFill="1" applyBorder="1" applyAlignment="1">
      <alignment horizontal="left"/>
    </xf>
    <xf numFmtId="49" fontId="5" fillId="0" borderId="52" xfId="2" applyNumberFormat="1" applyFont="1" applyBorder="1" applyAlignment="1">
      <alignment horizontal="left"/>
    </xf>
    <xf numFmtId="2" fontId="5" fillId="0" borderId="34" xfId="3" applyNumberFormat="1" applyBorder="1" applyAlignment="1">
      <alignment horizontal="center"/>
    </xf>
    <xf numFmtId="164" fontId="5" fillId="0" borderId="34" xfId="3" applyNumberFormat="1" applyBorder="1" applyAlignment="1">
      <alignment horizontal="left"/>
    </xf>
    <xf numFmtId="1" fontId="5" fillId="0" borderId="34" xfId="3" applyNumberFormat="1" applyBorder="1" applyAlignment="1">
      <alignment horizontal="center"/>
    </xf>
    <xf numFmtId="1" fontId="4" fillId="0" borderId="34" xfId="0" applyNumberFormat="1" applyFont="1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168" fontId="5" fillId="0" borderId="34" xfId="3" applyNumberFormat="1" applyBorder="1" applyAlignment="1">
      <alignment horizontal="center"/>
    </xf>
    <xf numFmtId="0" fontId="0" fillId="0" borderId="34" xfId="0" applyBorder="1"/>
    <xf numFmtId="164" fontId="0" fillId="0" borderId="34" xfId="0" applyNumberFormat="1" applyBorder="1" applyAlignment="1">
      <alignment horizontal="left"/>
    </xf>
    <xf numFmtId="1" fontId="0" fillId="0" borderId="34" xfId="0" applyNumberFormat="1" applyBorder="1" applyAlignment="1">
      <alignment horizontal="center"/>
    </xf>
    <xf numFmtId="1" fontId="6" fillId="0" borderId="34" xfId="0" applyNumberFormat="1" applyFont="1" applyBorder="1" applyAlignment="1">
      <alignment horizontal="center"/>
    </xf>
    <xf numFmtId="0" fontId="10" fillId="0" borderId="0" xfId="0" applyFont="1"/>
    <xf numFmtId="0" fontId="2" fillId="0" borderId="0" xfId="0" applyFont="1" applyFill="1" applyBorder="1"/>
    <xf numFmtId="0" fontId="6" fillId="0" borderId="0" xfId="0" applyFont="1" applyBorder="1"/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/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2" fontId="0" fillId="0" borderId="0" xfId="0" applyNumberFormat="1" applyFill="1" applyBorder="1" applyProtection="1"/>
    <xf numFmtId="0" fontId="6" fillId="0" borderId="52" xfId="0" applyFont="1" applyBorder="1"/>
    <xf numFmtId="0" fontId="4" fillId="0" borderId="64" xfId="0" applyFont="1" applyFill="1" applyBorder="1" applyAlignment="1">
      <alignment horizontal="center"/>
    </xf>
    <xf numFmtId="1" fontId="0" fillId="0" borderId="34" xfId="0" applyNumberFormat="1" applyFill="1" applyBorder="1" applyAlignment="1">
      <alignment horizontal="center"/>
    </xf>
    <xf numFmtId="0" fontId="2" fillId="0" borderId="52" xfId="0" applyFont="1" applyFill="1" applyBorder="1"/>
    <xf numFmtId="168" fontId="0" fillId="0" borderId="34" xfId="0" applyNumberFormat="1" applyBorder="1" applyAlignment="1">
      <alignment horizontal="center"/>
    </xf>
    <xf numFmtId="0" fontId="0" fillId="0" borderId="34" xfId="0" applyFont="1" applyFill="1" applyBorder="1" applyAlignment="1">
      <alignment horizontal="center" vertical="top"/>
    </xf>
    <xf numFmtId="165" fontId="6" fillId="0" borderId="34" xfId="0" applyNumberFormat="1" applyFont="1" applyBorder="1"/>
    <xf numFmtId="1" fontId="6" fillId="0" borderId="34" xfId="0" applyNumberFormat="1" applyFont="1" applyBorder="1"/>
    <xf numFmtId="49" fontId="0" fillId="0" borderId="52" xfId="0" applyNumberFormat="1" applyFont="1" applyFill="1" applyBorder="1" applyAlignment="1">
      <alignment horizontal="left"/>
    </xf>
    <xf numFmtId="0" fontId="0" fillId="0" borderId="59" xfId="0" applyFont="1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14" fillId="0" borderId="52" xfId="0" applyFont="1" applyBorder="1" applyAlignment="1">
      <alignment wrapText="1"/>
    </xf>
    <xf numFmtId="1" fontId="6" fillId="0" borderId="34" xfId="0" applyNumberFormat="1" applyFont="1" applyFill="1" applyBorder="1" applyAlignment="1">
      <alignment horizontal="center"/>
    </xf>
    <xf numFmtId="0" fontId="0" fillId="0" borderId="59" xfId="0" applyBorder="1"/>
    <xf numFmtId="0" fontId="0" fillId="0" borderId="0" xfId="0" applyBorder="1" applyAlignment="1">
      <alignment horizontal="right"/>
    </xf>
    <xf numFmtId="165" fontId="6" fillId="0" borderId="0" xfId="0" applyNumberFormat="1" applyFont="1" applyBorder="1" applyAlignment="1">
      <alignment horizontal="center"/>
    </xf>
    <xf numFmtId="0" fontId="0" fillId="0" borderId="59" xfId="0" applyFont="1" applyFill="1" applyBorder="1"/>
    <xf numFmtId="49" fontId="0" fillId="0" borderId="0" xfId="0" applyNumberFormat="1" applyFont="1" applyBorder="1" applyAlignment="1">
      <alignment horizontal="left"/>
    </xf>
    <xf numFmtId="0" fontId="0" fillId="0" borderId="6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5" fillId="0" borderId="0" xfId="0" applyFont="1" applyBorder="1"/>
    <xf numFmtId="0" fontId="7" fillId="0" borderId="0" xfId="0" applyFont="1" applyBorder="1"/>
    <xf numFmtId="164" fontId="0" fillId="0" borderId="0" xfId="0" applyNumberFormat="1" applyFill="1" applyBorder="1" applyAlignment="1">
      <alignment horizontal="left"/>
    </xf>
    <xf numFmtId="1" fontId="0" fillId="0" borderId="0" xfId="0" applyNumberForma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69" fontId="0" fillId="0" borderId="0" xfId="0" applyNumberFormat="1" applyFill="1" applyBorder="1" applyAlignment="1">
      <alignment horizontal="center"/>
    </xf>
    <xf numFmtId="170" fontId="0" fillId="0" borderId="0" xfId="0" applyNumberFormat="1" applyFill="1" applyBorder="1" applyAlignment="1">
      <alignment horizontal="left"/>
    </xf>
    <xf numFmtId="171" fontId="0" fillId="0" borderId="0" xfId="0" applyNumberFormat="1" applyFill="1" applyBorder="1" applyAlignment="1">
      <alignment horizontal="center"/>
    </xf>
    <xf numFmtId="172" fontId="0" fillId="0" borderId="0" xfId="0" applyNumberForma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inden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center"/>
    </xf>
    <xf numFmtId="49" fontId="0" fillId="0" borderId="0" xfId="0" applyNumberFormat="1" applyFill="1" applyBorder="1" applyAlignment="1">
      <alignment horizontal="center"/>
    </xf>
    <xf numFmtId="0" fontId="7" fillId="0" borderId="0" xfId="0" applyFont="1" applyFill="1" applyBorder="1"/>
    <xf numFmtId="2" fontId="0" fillId="0" borderId="0" xfId="1" applyNumberFormat="1" applyFont="1" applyFill="1" applyBorder="1" applyAlignment="1" applyProtection="1">
      <alignment horizontal="center"/>
    </xf>
    <xf numFmtId="0" fontId="3" fillId="0" borderId="0" xfId="0" applyFont="1" applyFill="1" applyBorder="1"/>
    <xf numFmtId="0" fontId="16" fillId="0" borderId="0" xfId="0" applyFont="1" applyFill="1" applyBorder="1"/>
    <xf numFmtId="0" fontId="16" fillId="0" borderId="0" xfId="0" applyFont="1" applyBorder="1"/>
    <xf numFmtId="49" fontId="16" fillId="0" borderId="0" xfId="0" applyNumberFormat="1" applyFont="1" applyBorder="1"/>
    <xf numFmtId="2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Border="1" applyProtection="1">
      <protection locked="0"/>
    </xf>
    <xf numFmtId="49" fontId="16" fillId="0" borderId="0" xfId="4" applyNumberFormat="1" applyFont="1" applyBorder="1" applyProtection="1">
      <protection locked="0"/>
    </xf>
    <xf numFmtId="0" fontId="16" fillId="0" borderId="0" xfId="0" applyFont="1" applyBorder="1" applyAlignment="1">
      <alignment horizontal="left" indent="1"/>
    </xf>
  </cellXfs>
  <cellStyles count="6">
    <cellStyle name="Čárka" xfId="1" builtinId="3"/>
    <cellStyle name="Normální" xfId="0" builtinId="0"/>
    <cellStyle name="normální__Poh rRoz-kraj" xfId="4"/>
    <cellStyle name="normální_List1" xfId="2"/>
    <cellStyle name="normální_mlžáci" xfId="3"/>
    <cellStyle name="Styl 1" xfId="5"/>
  </cellStyles>
  <dxfs count="112"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  <dxf>
      <font>
        <b val="0"/>
        <strike/>
        <condense val="0"/>
        <extend val="0"/>
        <color indexed="55"/>
      </font>
      <fill>
        <patternFill patternType="solid">
          <fgColor indexed="31"/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4"/>
  <sheetViews>
    <sheetView tabSelected="1" topLeftCell="A201" workbookViewId="0">
      <pane xSplit="1" topLeftCell="B1" activePane="topRight" state="frozen"/>
      <selection pane="topRight" activeCell="A3" sqref="A3:A211"/>
    </sheetView>
  </sheetViews>
  <sheetFormatPr defaultRowHeight="12.75" x14ac:dyDescent="0.2"/>
  <cols>
    <col min="1" max="1" width="6" customWidth="1"/>
    <col min="2" max="2" width="5.28515625" customWidth="1"/>
    <col min="3" max="3" width="25.85546875" customWidth="1"/>
    <col min="4" max="4" width="4.85546875" customWidth="1"/>
    <col min="5" max="5" width="7.7109375" customWidth="1"/>
    <col min="6" max="6" width="7.85546875" customWidth="1"/>
    <col min="8" max="8" width="6.42578125" customWidth="1"/>
    <col min="9" max="9" width="3.7109375" customWidth="1"/>
    <col min="10" max="10" width="1" customWidth="1"/>
    <col min="11" max="11" width="7.140625" customWidth="1"/>
    <col min="12" max="12" width="6.28515625" customWidth="1"/>
    <col min="13" max="13" width="7.42578125" customWidth="1"/>
    <col min="14" max="14" width="7" customWidth="1"/>
    <col min="16" max="16" width="5.28515625" customWidth="1"/>
    <col min="17" max="17" width="10.5703125" customWidth="1"/>
    <col min="18" max="18" width="5.42578125" customWidth="1"/>
    <col min="20" max="20" width="7" customWidth="1"/>
    <col min="21" max="21" width="3.28515625" customWidth="1"/>
    <col min="22" max="22" width="6.85546875" customWidth="1"/>
    <col min="25" max="25" width="5.140625" customWidth="1"/>
    <col min="26" max="26" width="14.140625" customWidth="1"/>
    <col min="27" max="27" width="6.85546875" customWidth="1"/>
    <col min="28" max="28" width="1" customWidth="1"/>
  </cols>
  <sheetData>
    <row r="1" spans="1:37" x14ac:dyDescent="0.2">
      <c r="A1" s="1">
        <v>2</v>
      </c>
      <c r="B1" s="2" t="s">
        <v>0</v>
      </c>
      <c r="C1" s="3" t="s">
        <v>1</v>
      </c>
      <c r="D1" s="4"/>
      <c r="E1" s="5"/>
      <c r="F1" s="2"/>
      <c r="G1" s="6"/>
      <c r="H1" s="7"/>
      <c r="I1" s="8"/>
      <c r="J1" s="8"/>
      <c r="K1" s="9"/>
      <c r="L1" s="2"/>
      <c r="M1" s="9"/>
      <c r="N1" s="7"/>
      <c r="O1" s="9"/>
      <c r="P1" s="2"/>
      <c r="Q1" s="9"/>
      <c r="R1" s="10"/>
      <c r="S1" s="9"/>
      <c r="T1" s="2"/>
      <c r="AA1" s="11"/>
    </row>
    <row r="2" spans="1:37" ht="13.5" thickBot="1" x14ac:dyDescent="0.25">
      <c r="A2" s="12" t="s">
        <v>2</v>
      </c>
      <c r="B2" s="7" t="s">
        <v>3</v>
      </c>
      <c r="C2" s="13" t="s">
        <v>4</v>
      </c>
      <c r="D2" s="14" t="s">
        <v>5</v>
      </c>
      <c r="E2" s="15" t="s">
        <v>6</v>
      </c>
      <c r="F2" s="16" t="s">
        <v>6</v>
      </c>
      <c r="G2" s="17" t="s">
        <v>7</v>
      </c>
      <c r="H2" s="18" t="s">
        <v>8</v>
      </c>
      <c r="I2" s="19" t="s">
        <v>9</v>
      </c>
      <c r="J2" s="19"/>
      <c r="K2" s="19"/>
      <c r="L2" s="16" t="s">
        <v>8</v>
      </c>
      <c r="M2" s="17" t="s">
        <v>10</v>
      </c>
      <c r="N2" s="18" t="s">
        <v>8</v>
      </c>
      <c r="O2" s="17" t="s">
        <v>11</v>
      </c>
      <c r="P2" s="16" t="s">
        <v>8</v>
      </c>
      <c r="Q2" s="17" t="s">
        <v>12</v>
      </c>
      <c r="R2" s="20" t="s">
        <v>8</v>
      </c>
      <c r="S2" s="17" t="s">
        <v>13</v>
      </c>
      <c r="T2" s="16" t="s">
        <v>8</v>
      </c>
      <c r="U2" s="11"/>
      <c r="V2" s="21" t="s">
        <v>14</v>
      </c>
      <c r="W2" s="11"/>
      <c r="X2" s="22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12.75" customHeight="1" x14ac:dyDescent="0.2">
      <c r="A3" s="23">
        <v>1</v>
      </c>
      <c r="B3" s="24">
        <v>0</v>
      </c>
      <c r="C3" s="25" t="s">
        <v>15</v>
      </c>
      <c r="D3" s="26" t="s">
        <v>16</v>
      </c>
      <c r="E3" s="27">
        <f>$F4</f>
        <v>5333</v>
      </c>
      <c r="F3" s="28">
        <f>F4</f>
        <v>5333</v>
      </c>
      <c r="G3" s="29">
        <v>7.93</v>
      </c>
      <c r="H3" s="30">
        <f>IF(AND(G3&gt;6.8,G3&lt;11.3),IF(B3=1,ROUNDDOWN(58.015*(11.26-G3)^1.81,0),ROUNDDOWN(58.015*(11.5-G3)^1.81,0)),0)</f>
        <v>580</v>
      </c>
      <c r="I3" s="31">
        <v>2</v>
      </c>
      <c r="J3" s="32" t="s">
        <v>17</v>
      </c>
      <c r="K3" s="33">
        <v>55.2</v>
      </c>
      <c r="L3" s="34">
        <f>X3</f>
        <v>712</v>
      </c>
      <c r="M3" s="35">
        <v>158</v>
      </c>
      <c r="N3" s="36">
        <f>IF(AND(M3&gt;75),ROUNDDOWN(0.8465*(M3-75)^1.42,0),0)</f>
        <v>449</v>
      </c>
      <c r="O3" s="35">
        <v>518</v>
      </c>
      <c r="P3" s="36">
        <f>IF(AND(O3&gt;210),ROUNDDOWN(0.14354*(O3-220)^1.4,0),0)</f>
        <v>417</v>
      </c>
      <c r="Q3" s="37">
        <v>60.2</v>
      </c>
      <c r="R3" s="36">
        <f>IF(AND(Q3&gt;10),ROUNDDOWN(5.33*(Q3-10)^1.1,0),0)</f>
        <v>395</v>
      </c>
      <c r="S3" s="38">
        <v>30.74</v>
      </c>
      <c r="T3" s="36">
        <f>IF(AND(S3&gt;26.8,S3&lt;44.24),IF(B3=1,ROUNDDOWN(4.86338*(44-S3)^1.81,0),ROUNDDOWN(4.86338*(44.24-S3)^1.81,0)),0)</f>
        <v>540</v>
      </c>
      <c r="U3" s="39"/>
      <c r="V3" s="40" t="s">
        <v>18</v>
      </c>
      <c r="W3" s="41">
        <f>I3*60+K3</f>
        <v>175.2</v>
      </c>
      <c r="X3" s="42">
        <f>IF(W3&gt;0,(INT(POWER(305.5-W3,1.85)*0.08713)),0)</f>
        <v>712</v>
      </c>
      <c r="Y3" s="43"/>
      <c r="Z3" s="43"/>
      <c r="AA3" s="43"/>
      <c r="AB3" s="11"/>
      <c r="AC3" s="43"/>
      <c r="AD3" s="43"/>
      <c r="AE3" s="44"/>
      <c r="AF3" s="45"/>
      <c r="AG3" s="11"/>
      <c r="AH3" s="11"/>
      <c r="AI3" s="11"/>
      <c r="AJ3" s="11"/>
      <c r="AK3" s="11"/>
    </row>
    <row r="4" spans="1:37" ht="12.75" customHeight="1" x14ac:dyDescent="0.2">
      <c r="A4" s="46"/>
      <c r="B4" s="47">
        <f>IF($A$1=1,"",B3)</f>
        <v>0</v>
      </c>
      <c r="C4" s="48" t="str">
        <f>IF($A$1=1,"",C3)</f>
        <v>ZŠ Heyrovského Olomouc</v>
      </c>
      <c r="D4" s="49" t="str">
        <f>IF($A$1=1,"",D3)</f>
        <v>OL</v>
      </c>
      <c r="E4" s="50"/>
      <c r="F4" s="51">
        <f>H3+H4+L3+L4+N3+N4+P3+P4+R3+R4+T3</f>
        <v>5333</v>
      </c>
      <c r="G4" s="52">
        <v>8</v>
      </c>
      <c r="H4" s="53">
        <f>IF(AND(G4&gt;6.8,G4&lt;11.3),IF(B4=1,ROUNDDOWN(58.015*(11.26-G4)^1.81,0),ROUNDDOWN(58.015*(11.5-G4)^1.81,0)),0)</f>
        <v>560</v>
      </c>
      <c r="I4" s="54">
        <v>3</v>
      </c>
      <c r="J4" s="55" t="s">
        <v>17</v>
      </c>
      <c r="K4" s="56">
        <v>2.6</v>
      </c>
      <c r="L4" s="57">
        <f>X4</f>
        <v>639</v>
      </c>
      <c r="M4" s="58">
        <v>142</v>
      </c>
      <c r="N4" s="59">
        <f>IF(AND(M4&gt;75),ROUNDDOWN(0.8465*(M4-75)^1.42,0),0)</f>
        <v>331</v>
      </c>
      <c r="O4" s="58">
        <v>468</v>
      </c>
      <c r="P4" s="59">
        <f>IF(AND(O4&gt;210),ROUNDDOWN(0.14354*(O4-220)^1.4,0),0)</f>
        <v>323</v>
      </c>
      <c r="Q4" s="60">
        <v>59.2</v>
      </c>
      <c r="R4" s="59">
        <f>IF(AND(Q4&gt;10),ROUNDDOWN(5.33*(Q4-10)^1.1,0),0)</f>
        <v>387</v>
      </c>
      <c r="S4" s="61"/>
      <c r="T4" s="59"/>
      <c r="U4" s="62"/>
      <c r="V4" s="63"/>
      <c r="W4" s="64">
        <f>I4*60+K4</f>
        <v>182.6</v>
      </c>
      <c r="X4" s="65">
        <f>IF(W4&gt;0,(INT(POWER(305.5-W4,1.85)*0.08713)),0)</f>
        <v>639</v>
      </c>
      <c r="Y4" s="43"/>
      <c r="Z4" s="43"/>
      <c r="AA4" s="43"/>
      <c r="AB4" s="11"/>
      <c r="AC4" s="43"/>
      <c r="AD4" s="43"/>
      <c r="AE4" s="44"/>
      <c r="AF4" s="45"/>
      <c r="AG4" s="11"/>
      <c r="AH4" s="11"/>
      <c r="AI4" s="11"/>
      <c r="AJ4" s="11"/>
      <c r="AK4" s="11"/>
    </row>
    <row r="5" spans="1:37" ht="12.75" customHeight="1" x14ac:dyDescent="0.2">
      <c r="A5" s="46">
        <v>2</v>
      </c>
      <c r="B5" s="47">
        <v>0</v>
      </c>
      <c r="C5" s="66" t="s">
        <v>19</v>
      </c>
      <c r="D5" s="67" t="s">
        <v>20</v>
      </c>
      <c r="E5" s="68">
        <f>$F6</f>
        <v>4975</v>
      </c>
      <c r="F5" s="69">
        <f>F6</f>
        <v>4975</v>
      </c>
      <c r="G5" s="70">
        <v>7.95</v>
      </c>
      <c r="H5" s="53">
        <f>IF(AND(G5&gt;6.8,G5&lt;11.3),IF(B5=1,ROUNDDOWN(58.015*(11.26-G5)^1.81,0),ROUNDDOWN(58.015*(11.5-G5)^1.81,0)),0)</f>
        <v>574</v>
      </c>
      <c r="I5" s="54">
        <v>3</v>
      </c>
      <c r="J5" s="55" t="s">
        <v>17</v>
      </c>
      <c r="K5" s="56">
        <v>8.49</v>
      </c>
      <c r="L5" s="57">
        <f>X5</f>
        <v>583</v>
      </c>
      <c r="M5" s="58">
        <v>158</v>
      </c>
      <c r="N5" s="59">
        <f>IF(AND(M5&gt;75),ROUNDDOWN(0.8465*(M5-75)^1.42,0),0)</f>
        <v>449</v>
      </c>
      <c r="O5" s="58">
        <v>512</v>
      </c>
      <c r="P5" s="59">
        <f>IF(AND(O5&gt;210),ROUNDDOWN(0.14354*(O5-220)^1.4,0),0)</f>
        <v>405</v>
      </c>
      <c r="Q5" s="60">
        <v>57.6</v>
      </c>
      <c r="R5" s="59">
        <f>IF(AND(Q5&gt;10),ROUNDDOWN(5.33*(Q5-10)^1.1,0),0)</f>
        <v>373</v>
      </c>
      <c r="S5" s="61">
        <v>31.16</v>
      </c>
      <c r="T5" s="59">
        <f>IF(AND(S5&gt;26.8,S5&lt;44.24),IF(B5=1,ROUNDDOWN(4.86338*(44-S5)^1.81,0),ROUNDDOWN(4.86338*(44.24-S5)^1.81,0)),0)</f>
        <v>510</v>
      </c>
      <c r="U5" s="62"/>
      <c r="V5" s="71" t="s">
        <v>21</v>
      </c>
      <c r="W5" s="64">
        <f>I5*60+K5</f>
        <v>188.49</v>
      </c>
      <c r="X5" s="65">
        <f>IF(W5&gt;0,(INT(POWER(305.5-W5,1.85)*0.08713)),0)</f>
        <v>583</v>
      </c>
      <c r="Y5" s="43"/>
      <c r="Z5" s="43"/>
      <c r="AA5" s="43"/>
      <c r="AB5" s="11"/>
      <c r="AC5" s="43"/>
      <c r="AD5" s="43"/>
      <c r="AE5" s="44"/>
      <c r="AF5" s="45"/>
      <c r="AG5" s="11"/>
      <c r="AH5" s="11"/>
      <c r="AI5" s="11"/>
      <c r="AJ5" s="11"/>
      <c r="AK5" s="11"/>
    </row>
    <row r="6" spans="1:37" ht="12.75" customHeight="1" x14ac:dyDescent="0.2">
      <c r="A6" s="46"/>
      <c r="B6" s="47">
        <f>IF($A$1=1,"",B5)</f>
        <v>0</v>
      </c>
      <c r="C6" s="48" t="str">
        <f>IF($A$1=1,"",C5)</f>
        <v>ZŠ Měšťanská Brno</v>
      </c>
      <c r="D6" s="49" t="str">
        <f>IF($A$1=1,"",D5)</f>
        <v>JM</v>
      </c>
      <c r="E6" s="50"/>
      <c r="F6" s="51">
        <f>H5+H6+L5+L6+N5+N6+P5+P6+R5+R6+T5</f>
        <v>4975</v>
      </c>
      <c r="G6" s="52">
        <v>8.3800000000000008</v>
      </c>
      <c r="H6" s="53">
        <f>IF(AND(G6&gt;6.8,G6&lt;11.3),IF(B6=1,ROUNDDOWN(58.015*(11.26-G6)^1.81,0),ROUNDDOWN(58.015*(11.5-G6)^1.81,0)),0)</f>
        <v>454</v>
      </c>
      <c r="I6" s="54">
        <v>3</v>
      </c>
      <c r="J6" s="55" t="s">
        <v>17</v>
      </c>
      <c r="K6" s="72">
        <v>9.74</v>
      </c>
      <c r="L6" s="73">
        <f>X6</f>
        <v>572</v>
      </c>
      <c r="M6" s="74">
        <v>154</v>
      </c>
      <c r="N6" s="75">
        <f>IF(AND(M6&gt;75),ROUNDDOWN(0.8465*(M6-75)^1.42,0),0)</f>
        <v>419</v>
      </c>
      <c r="O6" s="74">
        <v>481</v>
      </c>
      <c r="P6" s="75">
        <f>IF(AND(O6&gt;210),ROUNDDOWN(0.14354*(O6-220)^1.4,0),0)</f>
        <v>346</v>
      </c>
      <c r="Q6" s="74">
        <v>47.94</v>
      </c>
      <c r="R6" s="75">
        <f>IF(AND(Q6&gt;10),ROUNDDOWN(5.33*(Q6-10)^1.1,0),0)</f>
        <v>290</v>
      </c>
      <c r="S6" s="76"/>
      <c r="T6" s="75"/>
      <c r="U6" s="77"/>
      <c r="V6" s="78"/>
      <c r="W6" s="79">
        <f>I6*60+K6</f>
        <v>189.74</v>
      </c>
      <c r="X6" s="80">
        <f>IF(W6&gt;0,(INT(POWER(305.5-W6,1.85)*0.08713)),0)</f>
        <v>572</v>
      </c>
      <c r="Y6" s="43"/>
      <c r="Z6" s="43"/>
      <c r="AA6" s="43"/>
      <c r="AB6" s="43"/>
      <c r="AC6" s="81"/>
      <c r="AD6" s="43"/>
      <c r="AE6" s="43"/>
      <c r="AF6" s="45"/>
      <c r="AG6" s="11"/>
      <c r="AH6" s="11"/>
      <c r="AI6" s="11"/>
      <c r="AJ6" s="11"/>
      <c r="AK6" s="11"/>
    </row>
    <row r="7" spans="1:37" ht="12.75" customHeight="1" x14ac:dyDescent="0.2">
      <c r="A7" s="46">
        <v>3</v>
      </c>
      <c r="B7" s="82">
        <v>0</v>
      </c>
      <c r="C7" s="66" t="s">
        <v>22</v>
      </c>
      <c r="D7" s="83" t="s">
        <v>23</v>
      </c>
      <c r="E7" s="84">
        <f>$F8</f>
        <v>4814</v>
      </c>
      <c r="F7" s="85">
        <f>F8</f>
        <v>4814</v>
      </c>
      <c r="G7" s="86">
        <v>8.15</v>
      </c>
      <c r="H7" s="87">
        <f>IF(AND(G7&gt;6.8,G7&lt;11.3),IF(B7=1,ROUNDDOWN(58.015*(11.26-G7)^1.81,0),ROUNDDOWN(58.015*(11.5-G7)^1.81,0)),0)</f>
        <v>517</v>
      </c>
      <c r="I7" s="88">
        <v>3</v>
      </c>
      <c r="J7" s="89" t="s">
        <v>17</v>
      </c>
      <c r="K7" s="90">
        <v>10.09</v>
      </c>
      <c r="L7" s="91">
        <f>X7</f>
        <v>569</v>
      </c>
      <c r="M7" s="92">
        <v>156</v>
      </c>
      <c r="N7" s="93">
        <f>IF(AND(M7&gt;75),ROUNDDOWN(0.8465*(M7-75)^1.42,0),0)</f>
        <v>434</v>
      </c>
      <c r="O7" s="92">
        <v>476</v>
      </c>
      <c r="P7" s="93">
        <f>IF(AND(O7&gt;210),ROUNDDOWN(0.14354*(O7-220)^1.4,0),0)</f>
        <v>337</v>
      </c>
      <c r="Q7" s="92">
        <v>62.53</v>
      </c>
      <c r="R7" s="93">
        <f>IF(AND(Q7&gt;10),ROUNDDOWN(5.33*(Q7-10)^1.1,0),0)</f>
        <v>416</v>
      </c>
      <c r="S7" s="94">
        <v>31.18</v>
      </c>
      <c r="T7" s="93">
        <f>IF(AND(S7&gt;26.8,S7&lt;44.24),IF(B7=1,ROUNDDOWN(4.86338*(44-S7)^1.81,0),ROUNDDOWN(4.86338*(44.24-S7)^1.81,0)),0)</f>
        <v>509</v>
      </c>
      <c r="U7" s="95"/>
      <c r="V7" s="96" t="s">
        <v>24</v>
      </c>
      <c r="W7" s="97">
        <f>I7*60+K7</f>
        <v>190.09</v>
      </c>
      <c r="X7" s="98">
        <f>IF(W7&gt;0,(INT(POWER(305.5-W7,1.85)*0.08713)),0)</f>
        <v>569</v>
      </c>
      <c r="Y7" s="43"/>
      <c r="Z7" s="43"/>
      <c r="AA7" s="11"/>
      <c r="AB7" s="43"/>
      <c r="AC7" s="81"/>
      <c r="AD7" s="43"/>
      <c r="AE7" s="43"/>
      <c r="AF7" s="45"/>
      <c r="AG7" s="11"/>
      <c r="AH7" s="11"/>
      <c r="AI7" s="11"/>
      <c r="AJ7" s="11"/>
      <c r="AK7" s="11"/>
    </row>
    <row r="8" spans="1:37" ht="12.75" customHeight="1" x14ac:dyDescent="0.2">
      <c r="A8" s="46"/>
      <c r="B8" s="82">
        <f>IF($A$1=1,"",B7)</f>
        <v>0</v>
      </c>
      <c r="C8" s="99" t="str">
        <f>IF($A$1=1,"",C7)</f>
        <v>ZŠ E. a D.Zátopkových Třinec</v>
      </c>
      <c r="D8" s="82" t="str">
        <f>IF($A$1=1,"",D7)</f>
        <v>MS</v>
      </c>
      <c r="E8" s="100"/>
      <c r="F8" s="101">
        <f>H7+H8+L7+L8+N7+N8+P7+P8+R7+R8+T7</f>
        <v>4814</v>
      </c>
      <c r="G8" s="102">
        <v>8.51</v>
      </c>
      <c r="H8" s="87">
        <f>IF(AND(G8&gt;6.8,G8&lt;11.3),IF(B8=1,ROUNDDOWN(58.015*(11.26-G8)^1.81,0),ROUNDDOWN(58.015*(11.5-G8)^1.81,0)),0)</f>
        <v>421</v>
      </c>
      <c r="I8" s="88">
        <v>3</v>
      </c>
      <c r="J8" s="89" t="s">
        <v>17</v>
      </c>
      <c r="K8" s="103">
        <v>10.64</v>
      </c>
      <c r="L8" s="91">
        <f>X8</f>
        <v>564</v>
      </c>
      <c r="M8" s="92">
        <v>148</v>
      </c>
      <c r="N8" s="93">
        <f>IF(AND(M8&gt;75),ROUNDDOWN(0.8465*(M8-75)^1.42,0),0)</f>
        <v>374</v>
      </c>
      <c r="O8" s="92">
        <v>474</v>
      </c>
      <c r="P8" s="93">
        <f>IF(AND(O8&gt;210),ROUNDDOWN(0.14354*(O8-220)^1.4,0),0)</f>
        <v>333</v>
      </c>
      <c r="Q8" s="92">
        <v>53.77</v>
      </c>
      <c r="R8" s="93">
        <f>IF(AND(Q8&gt;10),ROUNDDOWN(5.33*(Q8-10)^1.1,0),0)</f>
        <v>340</v>
      </c>
      <c r="S8" s="94"/>
      <c r="T8" s="93"/>
      <c r="U8" s="95"/>
      <c r="V8" s="104"/>
      <c r="W8" s="97">
        <f>I8*60+K8</f>
        <v>190.64</v>
      </c>
      <c r="X8" s="98">
        <f>IF(W8&gt;0,(INT(POWER(305.5-W8,1.85)*0.08713)),0)</f>
        <v>564</v>
      </c>
      <c r="Y8" s="43"/>
      <c r="Z8" s="43"/>
      <c r="AA8" s="43"/>
      <c r="AB8" s="43"/>
      <c r="AC8" s="81"/>
      <c r="AD8" s="43"/>
      <c r="AE8" s="43"/>
      <c r="AF8" s="45"/>
      <c r="AG8" s="11"/>
      <c r="AH8" s="11"/>
      <c r="AI8" s="11"/>
      <c r="AJ8" s="11"/>
      <c r="AK8" s="11"/>
    </row>
    <row r="9" spans="1:37" ht="12.75" customHeight="1" x14ac:dyDescent="0.2">
      <c r="A9" s="46">
        <v>4</v>
      </c>
      <c r="B9" s="82">
        <v>0</v>
      </c>
      <c r="C9" s="66" t="s">
        <v>25</v>
      </c>
      <c r="D9" s="83" t="s">
        <v>26</v>
      </c>
      <c r="E9" s="84">
        <f>$F10</f>
        <v>4810</v>
      </c>
      <c r="F9" s="85">
        <f>F10</f>
        <v>4810</v>
      </c>
      <c r="G9" s="86">
        <v>8.19</v>
      </c>
      <c r="H9" s="87">
        <f>IF(AND(G9&gt;6.8,G9&lt;11.3),IF(B9=1,ROUNDDOWN(58.015*(11.26-G9)^1.81,0),ROUNDDOWN(58.015*(11.5-G9)^1.81,0)),0)</f>
        <v>506</v>
      </c>
      <c r="I9" s="88">
        <v>2</v>
      </c>
      <c r="J9" s="89" t="s">
        <v>17</v>
      </c>
      <c r="K9" s="90">
        <v>51.49</v>
      </c>
      <c r="L9" s="91">
        <f>X9</f>
        <v>750</v>
      </c>
      <c r="M9" s="92">
        <v>145</v>
      </c>
      <c r="N9" s="93">
        <f>IF(AND(M9&gt;75),ROUNDDOWN(0.8465*(M9-75)^1.42,0),0)</f>
        <v>352</v>
      </c>
      <c r="O9" s="92">
        <v>496</v>
      </c>
      <c r="P9" s="93">
        <f>IF(AND(O9&gt;210),ROUNDDOWN(0.14354*(O9-220)^1.4,0),0)</f>
        <v>375</v>
      </c>
      <c r="Q9" s="92">
        <v>60.09</v>
      </c>
      <c r="R9" s="93">
        <f>IF(AND(Q9&gt;10),ROUNDDOWN(5.33*(Q9-10)^1.1,0),0)</f>
        <v>394</v>
      </c>
      <c r="S9" s="94">
        <v>31.36</v>
      </c>
      <c r="T9" s="93">
        <f>IF(AND(S9&gt;26.8,S9&lt;44.24),IF(B9=1,ROUNDDOWN(4.86338*(44-S9)^1.81,0),ROUNDDOWN(4.86338*(44.24-S9)^1.81,0)),0)</f>
        <v>496</v>
      </c>
      <c r="U9" s="95"/>
      <c r="V9" s="96" t="s">
        <v>27</v>
      </c>
      <c r="W9" s="97">
        <f>I9*60+K9</f>
        <v>171.49</v>
      </c>
      <c r="X9" s="98">
        <f>IF(W9&gt;0,(INT(POWER(305.5-W9,1.85)*0.08713)),0)</f>
        <v>750</v>
      </c>
      <c r="Y9" s="43"/>
      <c r="Z9" s="43"/>
      <c r="AA9" s="43"/>
      <c r="AB9" s="43"/>
      <c r="AC9" s="81"/>
      <c r="AD9" s="43"/>
      <c r="AE9" s="43"/>
      <c r="AF9" s="45"/>
      <c r="AG9" s="11"/>
      <c r="AH9" s="11"/>
      <c r="AI9" s="11"/>
      <c r="AJ9" s="11"/>
      <c r="AK9" s="11"/>
    </row>
    <row r="10" spans="1:37" ht="12.75" customHeight="1" x14ac:dyDescent="0.2">
      <c r="A10" s="46"/>
      <c r="B10" s="82">
        <f>IF($A$1=1,"",B9)</f>
        <v>0</v>
      </c>
      <c r="C10" s="99" t="str">
        <f>IF($A$1=1,"",C9)</f>
        <v>ZŠ Školní Vrchlabí</v>
      </c>
      <c r="D10" s="82" t="str">
        <f>IF($A$1=1,"",D9)</f>
        <v>HK</v>
      </c>
      <c r="E10" s="100"/>
      <c r="F10" s="101">
        <f>H9+H10+L9+L10+N9+N10+P9+P10+R9+R10+T9</f>
        <v>4810</v>
      </c>
      <c r="G10" s="102">
        <v>8.34</v>
      </c>
      <c r="H10" s="87">
        <f>IF(AND(G10&gt;6.8,G10&lt;11.3),IF(B10=1,ROUNDDOWN(58.015*(11.26-G10)^1.81,0),ROUNDDOWN(58.015*(11.5-G10)^1.81,0)),0)</f>
        <v>465</v>
      </c>
      <c r="I10" s="88">
        <v>3</v>
      </c>
      <c r="J10" s="89" t="s">
        <v>17</v>
      </c>
      <c r="K10" s="90">
        <v>15.97</v>
      </c>
      <c r="L10" s="91">
        <f>X10</f>
        <v>516</v>
      </c>
      <c r="M10" s="92">
        <v>141</v>
      </c>
      <c r="N10" s="93">
        <f>IF(AND(M10&gt;75),ROUNDDOWN(0.8465*(M10-75)^1.42,0),0)</f>
        <v>324</v>
      </c>
      <c r="O10" s="92">
        <v>469</v>
      </c>
      <c r="P10" s="93">
        <f>IF(AND(O10&gt;210),ROUNDDOWN(0.14354*(O10-220)^1.4,0),0)</f>
        <v>324</v>
      </c>
      <c r="Q10" s="92">
        <v>50.08</v>
      </c>
      <c r="R10" s="93">
        <f>IF(AND(Q10&gt;10),ROUNDDOWN(5.33*(Q10-10)^1.1,0),0)</f>
        <v>308</v>
      </c>
      <c r="S10" s="94"/>
      <c r="T10" s="93"/>
      <c r="U10" s="95"/>
      <c r="V10" s="104"/>
      <c r="W10" s="97">
        <f>I10*60+K10</f>
        <v>195.97</v>
      </c>
      <c r="X10" s="98">
        <f>IF(W10&gt;0,(INT(POWER(305.5-W10,1.85)*0.08713)),0)</f>
        <v>516</v>
      </c>
      <c r="Y10" s="43"/>
      <c r="Z10" s="43"/>
      <c r="AA10" s="43"/>
      <c r="AB10" s="43"/>
      <c r="AC10" s="81"/>
      <c r="AD10" s="11"/>
      <c r="AE10" s="43"/>
      <c r="AF10" s="11"/>
      <c r="AG10" s="11"/>
      <c r="AH10" s="11"/>
      <c r="AI10" s="11"/>
      <c r="AJ10" s="11"/>
      <c r="AK10" s="11"/>
    </row>
    <row r="11" spans="1:37" ht="12.75" customHeight="1" x14ac:dyDescent="0.2">
      <c r="A11" s="46">
        <v>5</v>
      </c>
      <c r="B11" s="47">
        <v>0</v>
      </c>
      <c r="C11" s="66" t="s">
        <v>28</v>
      </c>
      <c r="D11" s="67" t="s">
        <v>23</v>
      </c>
      <c r="E11" s="68">
        <f>$F12</f>
        <v>4809</v>
      </c>
      <c r="F11" s="105">
        <f>F12</f>
        <v>4809</v>
      </c>
      <c r="G11" s="70">
        <v>8.01</v>
      </c>
      <c r="H11" s="53">
        <f>IF(AND(G11&gt;6.8,G11&lt;11.3),IF(B11=1,ROUNDDOWN(58.015*(11.26-G11)^1.81,0),ROUNDDOWN(58.015*(11.5-G11)^1.81,0)),0)</f>
        <v>557</v>
      </c>
      <c r="I11" s="54">
        <v>3</v>
      </c>
      <c r="J11" s="55" t="s">
        <v>17</v>
      </c>
      <c r="K11" s="106">
        <v>6.98</v>
      </c>
      <c r="L11" s="107">
        <f>X11</f>
        <v>597</v>
      </c>
      <c r="M11" s="108">
        <v>144</v>
      </c>
      <c r="N11" s="109">
        <f>IF(AND(M11&gt;75),ROUNDDOWN(0.8465*(M11-75)^1.42,0),0)</f>
        <v>345</v>
      </c>
      <c r="O11" s="108">
        <v>507</v>
      </c>
      <c r="P11" s="109">
        <f>IF(AND(O11&gt;210),ROUNDDOWN(0.14354*(O11-220)^1.4,0),0)</f>
        <v>396</v>
      </c>
      <c r="Q11" s="108">
        <v>65.180000000000007</v>
      </c>
      <c r="R11" s="109">
        <f>IF(AND(Q11&gt;10),ROUNDDOWN(5.33*(Q11-10)^1.1,0),0)</f>
        <v>439</v>
      </c>
      <c r="S11" s="110">
        <v>32</v>
      </c>
      <c r="T11" s="109">
        <f>IF(AND(S11&gt;26.8,S11&lt;44.24),IF(B11=1,ROUNDDOWN(4.86338*(44-S11)^1.81,0),ROUNDDOWN(4.86338*(44.24-S11)^1.81,0)),0)</f>
        <v>452</v>
      </c>
      <c r="U11" s="111"/>
      <c r="V11" s="112" t="s">
        <v>29</v>
      </c>
      <c r="W11" s="113">
        <f>I11*60+K11</f>
        <v>186.98</v>
      </c>
      <c r="X11" s="42">
        <f>IF(W11&gt;0,(INT(POWER(305.5-W11,1.85)*0.08713)),0)</f>
        <v>597</v>
      </c>
      <c r="Y11" s="43"/>
      <c r="Z11" s="43"/>
      <c r="AA11" s="11"/>
      <c r="AB11" s="11"/>
      <c r="AC11" s="81"/>
      <c r="AD11" s="11"/>
      <c r="AE11" s="43"/>
      <c r="AF11" s="11"/>
      <c r="AG11" s="11"/>
      <c r="AH11" s="11"/>
      <c r="AI11" s="11"/>
      <c r="AJ11" s="11"/>
      <c r="AK11" s="11"/>
    </row>
    <row r="12" spans="1:37" ht="12.75" customHeight="1" x14ac:dyDescent="0.2">
      <c r="A12" s="46"/>
      <c r="B12" s="47">
        <f>IF($A$1=1,"",B11)</f>
        <v>0</v>
      </c>
      <c r="C12" s="48" t="str">
        <f>IF($A$1=1,"",C11)</f>
        <v>ZŠ Kylešovice Opava</v>
      </c>
      <c r="D12" s="49" t="str">
        <f>IF($A$1=1,"",D11)</f>
        <v>MS</v>
      </c>
      <c r="E12" s="50"/>
      <c r="F12" s="51">
        <f>H11+H12+L11+L12+N11+N12+P11+P12+R11+R12+T11</f>
        <v>4809</v>
      </c>
      <c r="G12" s="52">
        <v>8.5</v>
      </c>
      <c r="H12" s="53">
        <f>IF(AND(G12&gt;6.8,G12&lt;11.3),IF(B12=1,ROUNDDOWN(58.015*(11.26-G12)^1.81,0),ROUNDDOWN(58.015*(11.5-G12)^1.81,0)),0)</f>
        <v>423</v>
      </c>
      <c r="I12" s="54">
        <v>3</v>
      </c>
      <c r="J12" s="55" t="s">
        <v>17</v>
      </c>
      <c r="K12" s="114">
        <v>10.89</v>
      </c>
      <c r="L12" s="57">
        <f>X12</f>
        <v>561</v>
      </c>
      <c r="M12" s="58">
        <v>140</v>
      </c>
      <c r="N12" s="59">
        <f>IF(AND(M12&gt;75),ROUNDDOWN(0.8465*(M12-75)^1.42,0),0)</f>
        <v>317</v>
      </c>
      <c r="O12" s="58">
        <v>499</v>
      </c>
      <c r="P12" s="59">
        <f>IF(AND(O12&gt;210),ROUNDDOWN(0.14354*(O12-220)^1.4,0),0)</f>
        <v>380</v>
      </c>
      <c r="Q12" s="58">
        <v>54.03</v>
      </c>
      <c r="R12" s="59">
        <f>IF(AND(Q12&gt;10),ROUNDDOWN(5.33*(Q12-10)^1.1,0),0)</f>
        <v>342</v>
      </c>
      <c r="S12" s="61"/>
      <c r="T12" s="59"/>
      <c r="U12" s="62"/>
      <c r="V12" s="63"/>
      <c r="W12" s="64">
        <f>I12*60+K12</f>
        <v>190.89</v>
      </c>
      <c r="X12" s="65">
        <f>IF(W12&gt;0,(INT(POWER(305.5-W12,1.85)*0.08713)),0)</f>
        <v>561</v>
      </c>
      <c r="Y12" s="43"/>
      <c r="Z12" s="43"/>
      <c r="AA12" s="11"/>
      <c r="AB12" s="43"/>
      <c r="AC12" s="81"/>
      <c r="AD12" s="11"/>
      <c r="AE12" s="43"/>
      <c r="AF12" s="11"/>
      <c r="AG12" s="11"/>
      <c r="AH12" s="11"/>
      <c r="AI12" s="11"/>
      <c r="AJ12" s="11"/>
      <c r="AK12" s="11"/>
    </row>
    <row r="13" spans="1:37" ht="12.75" customHeight="1" x14ac:dyDescent="0.2">
      <c r="A13" s="46">
        <v>6</v>
      </c>
      <c r="B13" s="47">
        <v>0</v>
      </c>
      <c r="C13" s="66" t="s">
        <v>30</v>
      </c>
      <c r="D13" s="67" t="s">
        <v>31</v>
      </c>
      <c r="E13" s="68">
        <f>$F14</f>
        <v>4800</v>
      </c>
      <c r="F13" s="69">
        <f>F14</f>
        <v>4800</v>
      </c>
      <c r="G13" s="70">
        <v>7.97</v>
      </c>
      <c r="H13" s="53">
        <f>IF(AND(G13&gt;6.8,G13&lt;11.3),IF(B13=1,ROUNDDOWN(58.015*(11.26-G13)^1.81,0),ROUNDDOWN(58.015*(11.5-G13)^1.81,0)),0)</f>
        <v>568</v>
      </c>
      <c r="I13" s="54">
        <v>3</v>
      </c>
      <c r="J13" s="55" t="s">
        <v>17</v>
      </c>
      <c r="K13" s="56">
        <v>10.83</v>
      </c>
      <c r="L13" s="57">
        <f>X13</f>
        <v>562</v>
      </c>
      <c r="M13" s="58">
        <v>149</v>
      </c>
      <c r="N13" s="59">
        <f>IF(AND(M13&gt;75),ROUNDDOWN(0.8465*(M13-75)^1.42,0),0)</f>
        <v>381</v>
      </c>
      <c r="O13" s="58">
        <v>525</v>
      </c>
      <c r="P13" s="59">
        <f>IF(AND(O13&gt;210),ROUNDDOWN(0.14354*(O13-220)^1.4,0),0)</f>
        <v>431</v>
      </c>
      <c r="Q13" s="58">
        <v>75.48</v>
      </c>
      <c r="R13" s="59">
        <f>IF(AND(Q13&gt;10),ROUNDDOWN(5.33*(Q13-10)^1.1,0),0)</f>
        <v>530</v>
      </c>
      <c r="S13" s="61">
        <v>30.82</v>
      </c>
      <c r="T13" s="59">
        <f>IF(AND(S13&gt;26.8,S13&lt;44.24),IF(B13=1,ROUNDDOWN(4.86338*(44-S13)^1.81,0),ROUNDDOWN(4.86338*(44.24-S13)^1.81,0)),0)</f>
        <v>534</v>
      </c>
      <c r="U13" s="62"/>
      <c r="V13" s="71" t="s">
        <v>32</v>
      </c>
      <c r="W13" s="64">
        <f>I13*60+K13</f>
        <v>190.83</v>
      </c>
      <c r="X13" s="65">
        <f>IF(W13&gt;0,(INT(POWER(305.5-W13,1.85)*0.08713)),0)</f>
        <v>562</v>
      </c>
      <c r="Y13" s="43"/>
      <c r="Z13" s="43"/>
      <c r="AA13" s="43"/>
      <c r="AB13" s="43"/>
      <c r="AC13" s="81"/>
      <c r="AD13" s="11"/>
      <c r="AE13" s="43"/>
      <c r="AF13" s="11"/>
      <c r="AG13" s="11"/>
      <c r="AH13" s="11"/>
      <c r="AI13" s="11"/>
      <c r="AJ13" s="11"/>
      <c r="AK13" s="11"/>
    </row>
    <row r="14" spans="1:37" ht="12.75" customHeight="1" x14ac:dyDescent="0.2">
      <c r="A14" s="46"/>
      <c r="B14" s="47">
        <f>IF($A$1=1,"",B13)</f>
        <v>0</v>
      </c>
      <c r="C14" s="48" t="str">
        <f>IF($A$1=1,"",C13)</f>
        <v>ZŠ Jižní IV Praha</v>
      </c>
      <c r="D14" s="49" t="str">
        <f>IF($A$1=1,"",D13)</f>
        <v>P</v>
      </c>
      <c r="E14" s="50"/>
      <c r="F14" s="51">
        <f>H13+H14+L13+L14+N13+N14+P13+P14+R13+R14+T13</f>
        <v>4800</v>
      </c>
      <c r="G14" s="52">
        <v>8.35</v>
      </c>
      <c r="H14" s="53">
        <f>IF(AND(G14&gt;6.8,G14&lt;11.3),IF(B14=1,ROUNDDOWN(58.015*(11.26-G14)^1.81,0),ROUNDDOWN(58.015*(11.5-G14)^1.81,0)),0)</f>
        <v>462</v>
      </c>
      <c r="I14" s="54">
        <v>3</v>
      </c>
      <c r="J14" s="55" t="s">
        <v>17</v>
      </c>
      <c r="K14" s="114">
        <v>17.670000000000002</v>
      </c>
      <c r="L14" s="57">
        <f>X14</f>
        <v>502</v>
      </c>
      <c r="M14" s="58">
        <v>133</v>
      </c>
      <c r="N14" s="59">
        <f>IF(AND(M14&gt;75),ROUNDDOWN(0.8465*(M14-75)^1.42,0),0)</f>
        <v>270</v>
      </c>
      <c r="O14" s="58">
        <v>445</v>
      </c>
      <c r="P14" s="59">
        <f>IF(AND(O14&gt;210),ROUNDDOWN(0.14354*(O14-220)^1.4,0),0)</f>
        <v>281</v>
      </c>
      <c r="Q14" s="58">
        <v>46.63</v>
      </c>
      <c r="R14" s="59">
        <f>IF(AND(Q14&gt;10),ROUNDDOWN(5.33*(Q14-10)^1.1,0),0)</f>
        <v>279</v>
      </c>
      <c r="S14" s="61"/>
      <c r="T14" s="59"/>
      <c r="U14" s="62"/>
      <c r="V14" s="63"/>
      <c r="W14" s="64">
        <f>I14*60+K14</f>
        <v>197.67000000000002</v>
      </c>
      <c r="X14" s="65">
        <f>IF(W14&gt;0,(INT(POWER(305.5-W14,1.85)*0.08713)),0)</f>
        <v>502</v>
      </c>
      <c r="Y14" s="43"/>
      <c r="Z14" s="43"/>
      <c r="AA14" s="43"/>
      <c r="AB14" s="43"/>
      <c r="AC14" s="43"/>
      <c r="AD14" s="11"/>
      <c r="AE14" s="43"/>
      <c r="AF14" s="11"/>
      <c r="AG14" s="11"/>
      <c r="AH14" s="11"/>
      <c r="AI14" s="11"/>
      <c r="AJ14" s="11"/>
      <c r="AK14" s="11"/>
    </row>
    <row r="15" spans="1:37" ht="12.75" customHeight="1" x14ac:dyDescent="0.2">
      <c r="A15" s="46">
        <v>7</v>
      </c>
      <c r="B15" s="47">
        <v>0</v>
      </c>
      <c r="C15" s="66" t="s">
        <v>33</v>
      </c>
      <c r="D15" s="67" t="s">
        <v>23</v>
      </c>
      <c r="E15" s="68">
        <f>$F16</f>
        <v>4794</v>
      </c>
      <c r="F15" s="105">
        <f>F16</f>
        <v>4794</v>
      </c>
      <c r="G15" s="52">
        <v>7.7</v>
      </c>
      <c r="H15" s="53">
        <f>IF(AND(G15&gt;6.8,G15&lt;11.3),IF(B15=1,ROUNDDOWN(58.015*(11.26-G15)^1.81,0),ROUNDDOWN(58.015*(11.5-G15)^1.81,0)),0)</f>
        <v>650</v>
      </c>
      <c r="I15" s="54">
        <v>3</v>
      </c>
      <c r="J15" s="55" t="s">
        <v>17</v>
      </c>
      <c r="K15" s="56">
        <v>14.53</v>
      </c>
      <c r="L15" s="57">
        <f>X15</f>
        <v>529</v>
      </c>
      <c r="M15" s="58">
        <v>144</v>
      </c>
      <c r="N15" s="59">
        <f>IF(AND(M15&gt;75),ROUNDDOWN(0.8465*(M15-75)^1.42,0),0)</f>
        <v>345</v>
      </c>
      <c r="O15" s="58">
        <v>510</v>
      </c>
      <c r="P15" s="59">
        <f>IF(AND(O15&gt;210),ROUNDDOWN(0.14354*(O15-220)^1.4,0),0)</f>
        <v>402</v>
      </c>
      <c r="Q15" s="58">
        <v>59.73</v>
      </c>
      <c r="R15" s="59">
        <f>IF(AND(Q15&gt;10),ROUNDDOWN(5.33*(Q15-10)^1.1,0),0)</f>
        <v>391</v>
      </c>
      <c r="S15" s="61">
        <v>30.85</v>
      </c>
      <c r="T15" s="59">
        <f>IF(AND(S15&gt;26.8,S15&lt;44.24),IF(B15=1,ROUNDDOWN(4.86338*(44-S15)^1.81,0),ROUNDDOWN(4.86338*(44.24-S15)^1.81,0)),0)</f>
        <v>532</v>
      </c>
      <c r="U15" s="62"/>
      <c r="V15" s="71" t="s">
        <v>34</v>
      </c>
      <c r="W15" s="64">
        <f>I15*60+K15</f>
        <v>194.53</v>
      </c>
      <c r="X15" s="65">
        <f>IF(W15&gt;0,(INT(POWER(305.5-W15,1.85)*0.08713)),0)</f>
        <v>529</v>
      </c>
      <c r="Y15" s="43"/>
      <c r="Z15" s="43"/>
      <c r="AA15" s="43"/>
      <c r="AB15" s="43"/>
      <c r="AC15" s="43"/>
      <c r="AD15" s="11"/>
      <c r="AE15" s="43"/>
      <c r="AF15" s="11"/>
      <c r="AG15" s="11"/>
      <c r="AH15" s="11"/>
      <c r="AI15" s="11"/>
      <c r="AJ15" s="11"/>
      <c r="AK15" s="11"/>
    </row>
    <row r="16" spans="1:37" ht="12.75" customHeight="1" x14ac:dyDescent="0.2">
      <c r="A16" s="46"/>
      <c r="B16" s="47">
        <f>IF($A$1=1,"",B15)</f>
        <v>0</v>
      </c>
      <c r="C16" s="48" t="str">
        <f>IF($A$1=1,"",C15)</f>
        <v>ZŠ E. Beneše Opva</v>
      </c>
      <c r="D16" s="49" t="str">
        <f>IF($A$1=1,"",D15)</f>
        <v>MS</v>
      </c>
      <c r="E16" s="50"/>
      <c r="F16" s="51">
        <f>H15+H16+L15+L16+N15+N16+P15+P16+R15+R16+T15</f>
        <v>4794</v>
      </c>
      <c r="G16" s="52">
        <v>8.06</v>
      </c>
      <c r="H16" s="53">
        <f>IF(AND(G16&gt;6.8,G16&lt;11.3),IF(B16=1,ROUNDDOWN(58.015*(11.26-G16)^1.81,0),ROUNDDOWN(58.015*(11.5-G16)^1.81,0)),0)</f>
        <v>542</v>
      </c>
      <c r="I16" s="54">
        <v>3</v>
      </c>
      <c r="J16" s="55" t="s">
        <v>17</v>
      </c>
      <c r="K16" s="114">
        <v>28.26</v>
      </c>
      <c r="L16" s="57">
        <f>X16</f>
        <v>414</v>
      </c>
      <c r="M16" s="58">
        <v>140</v>
      </c>
      <c r="N16" s="59">
        <f>IF(AND(M16&gt;75),ROUNDDOWN(0.8465*(M16-75)^1.42,0),0)</f>
        <v>317</v>
      </c>
      <c r="O16" s="58">
        <v>473</v>
      </c>
      <c r="P16" s="59">
        <f>IF(AND(O16&gt;210),ROUNDDOWN(0.14354*(O16-220)^1.4,0),0)</f>
        <v>332</v>
      </c>
      <c r="Q16" s="58">
        <v>53.73</v>
      </c>
      <c r="R16" s="59">
        <f>IF(AND(Q16&gt;10),ROUNDDOWN(5.33*(Q16-10)^1.1,0),0)</f>
        <v>340</v>
      </c>
      <c r="S16" s="61"/>
      <c r="T16" s="59"/>
      <c r="U16" s="62"/>
      <c r="V16" s="63"/>
      <c r="W16" s="64">
        <f>I16*60+K16</f>
        <v>208.26</v>
      </c>
      <c r="X16" s="65">
        <f>IF(W16&gt;0,(INT(POWER(305.5-W16,1.85)*0.08713)),0)</f>
        <v>414</v>
      </c>
      <c r="Y16" s="43"/>
      <c r="Z16" s="43"/>
      <c r="AA16" s="43"/>
      <c r="AB16" s="43"/>
      <c r="AC16" s="43"/>
      <c r="AD16" s="11"/>
      <c r="AE16" s="43"/>
      <c r="AF16" s="11"/>
      <c r="AG16" s="11"/>
      <c r="AH16" s="11"/>
      <c r="AI16" s="11"/>
      <c r="AJ16" s="11"/>
      <c r="AK16" s="11"/>
    </row>
    <row r="17" spans="1:37" ht="12.75" customHeight="1" x14ac:dyDescent="0.2">
      <c r="A17" s="46">
        <v>8</v>
      </c>
      <c r="B17" s="47">
        <v>0</v>
      </c>
      <c r="C17" s="115" t="s">
        <v>35</v>
      </c>
      <c r="D17" s="67" t="s">
        <v>26</v>
      </c>
      <c r="E17" s="68">
        <v>4636</v>
      </c>
      <c r="F17" s="116">
        <f>F18</f>
        <v>4636</v>
      </c>
      <c r="G17" s="70"/>
      <c r="H17" s="53">
        <f>IF(AND(G17&gt;6.8,G17&lt;11.3),IF(B17=1,ROUNDDOWN(58.015*(11.26-G17)^1.81,0),ROUNDDOWN(58.015*(11.5-G17)^1.81,0)),0)</f>
        <v>0</v>
      </c>
      <c r="I17" s="54"/>
      <c r="J17" s="55" t="s">
        <v>17</v>
      </c>
      <c r="K17" s="56"/>
      <c r="L17" s="57">
        <f>X17</f>
        <v>0</v>
      </c>
      <c r="M17" s="58"/>
      <c r="N17" s="59">
        <f>IF(AND(M17&gt;75),ROUNDDOWN(0.8465*(M17-75)^1.42,0),0)</f>
        <v>0</v>
      </c>
      <c r="O17" s="58"/>
      <c r="P17" s="59">
        <f>IF(AND(O17&gt;210),ROUNDDOWN(0.14354*(O17-220)^1.4,0),0)</f>
        <v>0</v>
      </c>
      <c r="Q17" s="58"/>
      <c r="R17" s="59">
        <f>IF(AND(Q17&gt;10),ROUNDDOWN(5.33*(Q17-10)^1.1,0),0)</f>
        <v>0</v>
      </c>
      <c r="S17" s="61"/>
      <c r="T17" s="59">
        <f>IF(AND(S17&gt;26.8,S17&lt;44.24),IF(B17=1,ROUNDDOWN(4.86338*(44-S17)^1.81,0),ROUNDDOWN(4.86338*(44.24-S17)^1.81,0)),0)</f>
        <v>0</v>
      </c>
      <c r="U17" s="62"/>
      <c r="V17" s="71" t="s">
        <v>36</v>
      </c>
      <c r="W17" s="64">
        <f>I17*60+K17</f>
        <v>0</v>
      </c>
      <c r="X17" s="65">
        <f>IF(W17&gt;0,(INT(POWER(305.5-W17,1.85)*0.08713)),0)</f>
        <v>0</v>
      </c>
      <c r="Y17" s="43"/>
      <c r="Z17" s="43"/>
      <c r="AA17" s="43"/>
      <c r="AB17" s="43"/>
      <c r="AC17" s="43"/>
      <c r="AD17" s="11"/>
      <c r="AE17" s="43"/>
      <c r="AF17" s="11"/>
      <c r="AG17" s="11"/>
      <c r="AH17" s="11"/>
      <c r="AI17" s="11"/>
      <c r="AJ17" s="11"/>
      <c r="AK17" s="11"/>
    </row>
    <row r="18" spans="1:37" ht="12.75" customHeight="1" x14ac:dyDescent="0.2">
      <c r="A18" s="46"/>
      <c r="B18" s="47">
        <f>IF($A$1=1,"",B17)</f>
        <v>0</v>
      </c>
      <c r="C18" s="48" t="str">
        <f>IF($A$1=1,"",C17)</f>
        <v>Zš Bezručova Hradec Králové</v>
      </c>
      <c r="D18" s="49" t="str">
        <f>IF($A$1=1,"",D17)</f>
        <v>HK</v>
      </c>
      <c r="E18" s="50"/>
      <c r="F18" s="51">
        <f>E17</f>
        <v>4636</v>
      </c>
      <c r="G18" s="52"/>
      <c r="H18" s="53">
        <f>IF(AND(G18&gt;6.8,G18&lt;11.3),IF(B18=1,ROUNDDOWN(58.015*(11.26-G18)^1.81,0),ROUNDDOWN(58.015*(11.5-G18)^1.81,0)),0)</f>
        <v>0</v>
      </c>
      <c r="I18" s="54"/>
      <c r="J18" s="55" t="s">
        <v>17</v>
      </c>
      <c r="K18" s="114"/>
      <c r="L18" s="57">
        <f>X18</f>
        <v>0</v>
      </c>
      <c r="M18" s="58"/>
      <c r="N18" s="59">
        <f>IF(AND(M18&gt;75),ROUNDDOWN(0.8465*(M18-75)^1.42,0),0)</f>
        <v>0</v>
      </c>
      <c r="O18" s="58"/>
      <c r="P18" s="59">
        <f>IF(AND(O18&gt;210),ROUNDDOWN(0.14354*(O18-220)^1.4,0),0)</f>
        <v>0</v>
      </c>
      <c r="Q18" s="58"/>
      <c r="R18" s="59">
        <f>IF(AND(Q18&gt;10),ROUNDDOWN(5.33*(Q18-10)^1.1,0),0)</f>
        <v>0</v>
      </c>
      <c r="S18" s="61"/>
      <c r="T18" s="59"/>
      <c r="U18" s="62"/>
      <c r="V18" s="63"/>
      <c r="W18" s="64">
        <f>I18*60+K18</f>
        <v>0</v>
      </c>
      <c r="X18" s="65">
        <f>IF(W18&gt;0,(INT(POWER(305.5-W18,1.85)*0.08713)),0)</f>
        <v>0</v>
      </c>
      <c r="Y18" s="43"/>
      <c r="Z18" s="43"/>
      <c r="AA18" s="43"/>
      <c r="AB18" s="43"/>
      <c r="AC18" s="43"/>
      <c r="AD18" s="11"/>
      <c r="AE18" s="43"/>
      <c r="AF18" s="11"/>
      <c r="AG18" s="11"/>
      <c r="AH18" s="11"/>
      <c r="AI18" s="11"/>
      <c r="AJ18" s="11"/>
      <c r="AK18" s="11"/>
    </row>
    <row r="19" spans="1:37" ht="12.75" customHeight="1" x14ac:dyDescent="0.2">
      <c r="A19" s="46">
        <v>9</v>
      </c>
      <c r="B19" s="47">
        <v>0</v>
      </c>
      <c r="C19" s="117" t="s">
        <v>37</v>
      </c>
      <c r="D19" s="67" t="s">
        <v>38</v>
      </c>
      <c r="E19" s="68">
        <f>$F20</f>
        <v>4614</v>
      </c>
      <c r="F19" s="69">
        <f>F20</f>
        <v>4614</v>
      </c>
      <c r="G19" s="70">
        <v>8.0299999999999994</v>
      </c>
      <c r="H19" s="53">
        <f>IF(AND(G19&gt;6.8,G19&lt;11.3),IF(B19=1,ROUNDDOWN(58.015*(11.26-G19)^1.81,0),ROUNDDOWN(58.015*(11.5-G19)^1.81,0)),0)</f>
        <v>551</v>
      </c>
      <c r="I19" s="54">
        <v>3</v>
      </c>
      <c r="J19" s="55" t="s">
        <v>17</v>
      </c>
      <c r="K19" s="56">
        <v>22.46</v>
      </c>
      <c r="L19" s="57">
        <f>X19</f>
        <v>461</v>
      </c>
      <c r="M19" s="58">
        <v>148</v>
      </c>
      <c r="N19" s="59">
        <f>IF(AND(M19&gt;75),ROUNDDOWN(0.8465*(M19-75)^1.42,0),0)</f>
        <v>374</v>
      </c>
      <c r="O19" s="58">
        <v>508</v>
      </c>
      <c r="P19" s="59">
        <f>IF(AND(O19&gt;210),ROUNDDOWN(0.14354*(O19-220)^1.4,0),0)</f>
        <v>398</v>
      </c>
      <c r="Q19" s="58">
        <v>53.82</v>
      </c>
      <c r="R19" s="59">
        <f>IF(AND(Q19&gt;10),ROUNDDOWN(5.33*(Q19-10)^1.1,0),0)</f>
        <v>340</v>
      </c>
      <c r="S19" s="61">
        <v>31.14</v>
      </c>
      <c r="T19" s="59">
        <f>IF(AND(S19&gt;26.8,S19&lt;44.24),IF(B19=1,ROUNDDOWN(4.86338*(44-S19)^1.81,0),ROUNDDOWN(4.86338*(44.24-S19)^1.81,0)),0)</f>
        <v>511</v>
      </c>
      <c r="U19" s="62"/>
      <c r="V19" s="71" t="s">
        <v>39</v>
      </c>
      <c r="W19" s="64">
        <f>I19*60+K19</f>
        <v>202.46</v>
      </c>
      <c r="X19" s="65">
        <f>IF(W19&gt;0,(INT(POWER(305.5-W19,1.85)*0.08713)),0)</f>
        <v>461</v>
      </c>
      <c r="Y19" s="43"/>
      <c r="AA19" s="43"/>
      <c r="AB19" s="43"/>
      <c r="AC19" s="43"/>
      <c r="AD19" s="11"/>
      <c r="AE19" s="43"/>
      <c r="AF19" s="11"/>
      <c r="AG19" s="11"/>
      <c r="AH19" s="11"/>
      <c r="AI19" s="11"/>
      <c r="AJ19" s="11"/>
      <c r="AK19" s="11"/>
    </row>
    <row r="20" spans="1:37" ht="12.75" customHeight="1" x14ac:dyDescent="0.2">
      <c r="A20" s="46"/>
      <c r="B20" s="47">
        <f>IF($A$1=1,"",B19)</f>
        <v>0</v>
      </c>
      <c r="C20" s="48" t="str">
        <f>IF($A$1=1,"",C19)</f>
        <v>ZŠ Sportovní Uherské Hradiště</v>
      </c>
      <c r="D20" s="49" t="str">
        <f>IF($A$1=1,"",D19)</f>
        <v>ZL</v>
      </c>
      <c r="E20" s="50"/>
      <c r="F20" s="51">
        <f>H19+H20+L19+L20+N19+N20+P19+P20+R19+R20+T19</f>
        <v>4614</v>
      </c>
      <c r="G20" s="52">
        <v>8.31</v>
      </c>
      <c r="H20" s="53">
        <f>IF(AND(G20&gt;6.8,G20&lt;11.3),IF(B20=1,ROUNDDOWN(58.015*(11.26-G20)^1.81,0),ROUNDDOWN(58.015*(11.5-G20)^1.81,0)),0)</f>
        <v>473</v>
      </c>
      <c r="I20" s="54">
        <v>3</v>
      </c>
      <c r="J20" s="55" t="s">
        <v>17</v>
      </c>
      <c r="K20" s="114">
        <v>22.75</v>
      </c>
      <c r="L20" s="57">
        <f>X20</f>
        <v>459</v>
      </c>
      <c r="M20" s="58">
        <v>140</v>
      </c>
      <c r="N20" s="59">
        <f>IF(AND(M20&gt;75),ROUNDDOWN(0.8465*(M20-75)^1.42,0),0)</f>
        <v>317</v>
      </c>
      <c r="O20" s="58">
        <v>506</v>
      </c>
      <c r="P20" s="59">
        <f>IF(AND(O20&gt;210),ROUNDDOWN(0.14354*(O20-220)^1.4,0),0)</f>
        <v>394</v>
      </c>
      <c r="Q20" s="58">
        <v>53.26</v>
      </c>
      <c r="R20" s="59">
        <f>IF(AND(Q20&gt;10),ROUNDDOWN(5.33*(Q20-10)^1.1,0),0)</f>
        <v>336</v>
      </c>
      <c r="S20" s="61"/>
      <c r="T20" s="59"/>
      <c r="U20" s="62"/>
      <c r="V20" s="63"/>
      <c r="W20" s="64">
        <f>I20*60+K20</f>
        <v>202.75</v>
      </c>
      <c r="X20" s="65">
        <f>IF(W20&gt;0,(INT(POWER(305.5-W20,1.85)*0.08713)),0)</f>
        <v>459</v>
      </c>
      <c r="Y20" s="43"/>
      <c r="Z20" s="43"/>
      <c r="AA20" s="43"/>
      <c r="AB20" s="43"/>
      <c r="AC20" s="43"/>
      <c r="AD20" s="43"/>
      <c r="AE20" s="43"/>
      <c r="AF20" s="11"/>
      <c r="AG20" s="11"/>
      <c r="AH20" s="11"/>
      <c r="AI20" s="11"/>
      <c r="AJ20" s="11"/>
      <c r="AK20" s="11"/>
    </row>
    <row r="21" spans="1:37" ht="12.75" customHeight="1" x14ac:dyDescent="0.2">
      <c r="A21" s="23">
        <v>10</v>
      </c>
      <c r="B21" s="47">
        <v>0</v>
      </c>
      <c r="C21" s="118" t="s">
        <v>40</v>
      </c>
      <c r="D21" s="67" t="s">
        <v>31</v>
      </c>
      <c r="E21" s="68">
        <v>4592</v>
      </c>
      <c r="F21" s="116">
        <f>F22</f>
        <v>4592</v>
      </c>
      <c r="G21" s="70"/>
      <c r="H21" s="53">
        <f>IF(AND(G21&gt;6.8,G21&lt;11.3),IF(B21=1,ROUNDDOWN(58.015*(11.26-G21)^1.81,0),ROUNDDOWN(58.015*(11.5-G21)^1.81,0)),0)</f>
        <v>0</v>
      </c>
      <c r="I21" s="54"/>
      <c r="J21" s="55" t="s">
        <v>17</v>
      </c>
      <c r="K21" s="56"/>
      <c r="L21" s="57">
        <f>X21</f>
        <v>0</v>
      </c>
      <c r="M21" s="58"/>
      <c r="N21" s="59">
        <f>IF(AND(M21&gt;75),ROUNDDOWN(0.8465*(M21-75)^1.42,0),0)</f>
        <v>0</v>
      </c>
      <c r="O21" s="58"/>
      <c r="P21" s="59">
        <f>IF(AND(O21&gt;210),ROUNDDOWN(0.14354*(O21-220)^1.4,0),0)</f>
        <v>0</v>
      </c>
      <c r="Q21" s="58"/>
      <c r="R21" s="59">
        <f>IF(AND(Q21&gt;10),ROUNDDOWN(5.33*(Q21-10)^1.1,0),0)</f>
        <v>0</v>
      </c>
      <c r="S21" s="61"/>
      <c r="T21" s="59">
        <f>IF(AND(S21&gt;26.8,S21&lt;44.24),IF(B21=1,ROUNDDOWN(4.86338*(44-S21)^1.81,0),ROUNDDOWN(4.86338*(44.24-S21)^1.81,0)),0)</f>
        <v>0</v>
      </c>
      <c r="U21" s="62"/>
      <c r="V21" s="71" t="s">
        <v>41</v>
      </c>
      <c r="W21" s="64">
        <f>I21*60+K21</f>
        <v>0</v>
      </c>
      <c r="X21" s="65">
        <f>IF(W21&gt;0,(INT(POWER(305.5-W21,1.85)*0.08713)),0)</f>
        <v>0</v>
      </c>
      <c r="Y21" s="43"/>
      <c r="Z21" s="43"/>
      <c r="AA21" s="43"/>
      <c r="AB21" s="43"/>
      <c r="AC21" s="43"/>
      <c r="AD21" s="43"/>
      <c r="AE21" s="43"/>
      <c r="AF21" s="11"/>
      <c r="AG21" s="11"/>
      <c r="AH21" s="11"/>
      <c r="AI21" s="11"/>
      <c r="AJ21" s="11"/>
      <c r="AK21" s="11"/>
    </row>
    <row r="22" spans="1:37" ht="12.75" customHeight="1" x14ac:dyDescent="0.2">
      <c r="A22" s="23"/>
      <c r="B22" s="47">
        <f>IF($A$1=1,"",B21)</f>
        <v>0</v>
      </c>
      <c r="C22" s="48" t="str">
        <f>IF($A$1=1,"",C21)</f>
        <v>ZŠ JESENIOVA Praha</v>
      </c>
      <c r="D22" s="49" t="str">
        <f>IF($A$1=1,"",D21)</f>
        <v>P</v>
      </c>
      <c r="E22" s="50"/>
      <c r="F22" s="51">
        <v>4592</v>
      </c>
      <c r="G22" s="52"/>
      <c r="H22" s="53">
        <f>IF(AND(G22&gt;6.8,G22&lt;11.3),IF(B22=1,ROUNDDOWN(58.015*(11.26-G22)^1.81,0),ROUNDDOWN(58.015*(11.5-G22)^1.81,0)),0)</f>
        <v>0</v>
      </c>
      <c r="I22" s="54"/>
      <c r="J22" s="55" t="s">
        <v>17</v>
      </c>
      <c r="K22" s="114"/>
      <c r="L22" s="57">
        <f>X22</f>
        <v>0</v>
      </c>
      <c r="M22" s="58"/>
      <c r="N22" s="59">
        <f>IF(AND(M22&gt;75),ROUNDDOWN(0.8465*(M22-75)^1.42,0),0)</f>
        <v>0</v>
      </c>
      <c r="O22" s="58"/>
      <c r="P22" s="59">
        <f>IF(AND(O22&gt;210),ROUNDDOWN(0.14354*(O22-220)^1.4,0),0)</f>
        <v>0</v>
      </c>
      <c r="Q22" s="58"/>
      <c r="R22" s="59">
        <f>IF(AND(Q22&gt;10),ROUNDDOWN(5.33*(Q22-10)^1.1,0),0)</f>
        <v>0</v>
      </c>
      <c r="S22" s="61"/>
      <c r="T22" s="59"/>
      <c r="U22" s="62"/>
      <c r="V22" s="63"/>
      <c r="W22" s="64">
        <f>I22*60+K22</f>
        <v>0</v>
      </c>
      <c r="X22" s="65">
        <f>IF(W22&gt;0,(INT(POWER(305.5-W22,1.85)*0.08713)),0)</f>
        <v>0</v>
      </c>
      <c r="Y22" s="43"/>
      <c r="Z22" s="43"/>
      <c r="AA22" s="43"/>
      <c r="AB22" s="43"/>
      <c r="AC22" s="43"/>
      <c r="AD22" s="43"/>
      <c r="AE22" s="43"/>
      <c r="AF22" s="11"/>
      <c r="AG22" s="11"/>
      <c r="AH22" s="11"/>
      <c r="AI22" s="11"/>
      <c r="AJ22" s="11"/>
      <c r="AK22" s="11"/>
    </row>
    <row r="23" spans="1:37" ht="12.75" customHeight="1" x14ac:dyDescent="0.2">
      <c r="A23" s="23">
        <v>11</v>
      </c>
      <c r="B23" s="47">
        <v>0</v>
      </c>
      <c r="C23" s="117" t="s">
        <v>42</v>
      </c>
      <c r="D23" s="67" t="s">
        <v>38</v>
      </c>
      <c r="E23" s="68">
        <f>$F24</f>
        <v>4507</v>
      </c>
      <c r="F23" s="116">
        <f>F24</f>
        <v>4507</v>
      </c>
      <c r="G23" s="70">
        <v>7.98</v>
      </c>
      <c r="H23" s="53">
        <f>IF(AND(G23&gt;6.8,G23&lt;11.3),IF(B23=1,ROUNDDOWN(58.015*(11.26-G23)^1.81,0),ROUNDDOWN(58.015*(11.5-G23)^1.81,0)),0)</f>
        <v>565</v>
      </c>
      <c r="I23" s="54">
        <v>3</v>
      </c>
      <c r="J23" s="55" t="s">
        <v>17</v>
      </c>
      <c r="K23" s="56">
        <v>3.21</v>
      </c>
      <c r="L23" s="57">
        <f>X23</f>
        <v>633</v>
      </c>
      <c r="M23" s="58">
        <v>151</v>
      </c>
      <c r="N23" s="59">
        <f>IF(AND(M23&gt;75),ROUNDDOWN(0.8465*(M23-75)^1.42,0),0)</f>
        <v>396</v>
      </c>
      <c r="O23" s="58">
        <v>446</v>
      </c>
      <c r="P23" s="59">
        <f>IF(AND(O23&gt;210),ROUNDDOWN(0.14354*(O23-220)^1.4,0),0)</f>
        <v>283</v>
      </c>
      <c r="Q23" s="58">
        <v>51.18</v>
      </c>
      <c r="R23" s="59">
        <f>IF(AND(Q23&gt;10),ROUNDDOWN(5.33*(Q23-10)^1.1,0),0)</f>
        <v>318</v>
      </c>
      <c r="S23" s="61">
        <v>32.42</v>
      </c>
      <c r="T23" s="59">
        <f>IF(AND(S23&gt;26.8,S23&lt;44.24),IF(B23=1,ROUNDDOWN(4.86338*(44-S23)^1.81,0),ROUNDDOWN(4.86338*(44.24-S23)^1.81,0)),0)</f>
        <v>424</v>
      </c>
      <c r="U23" s="62"/>
      <c r="V23" s="71" t="s">
        <v>43</v>
      </c>
      <c r="W23" s="64">
        <f>I23*60+K23</f>
        <v>183.21</v>
      </c>
      <c r="X23" s="65">
        <f>IF(W23&gt;0,(INT(POWER(305.5-W23,1.85)*0.08713)),0)</f>
        <v>633</v>
      </c>
      <c r="Y23" s="43"/>
      <c r="Z23" s="43"/>
      <c r="AA23" s="43"/>
      <c r="AB23" s="43"/>
      <c r="AC23" s="43"/>
      <c r="AD23" s="43"/>
      <c r="AE23" s="43"/>
      <c r="AF23" s="11"/>
      <c r="AG23" s="11"/>
      <c r="AH23" s="11"/>
      <c r="AI23" s="11"/>
      <c r="AJ23" s="11"/>
      <c r="AK23" s="11"/>
    </row>
    <row r="24" spans="1:37" ht="12.75" customHeight="1" x14ac:dyDescent="0.2">
      <c r="A24" s="23"/>
      <c r="B24" s="47">
        <f>IF($A$1=1,"",B23)</f>
        <v>0</v>
      </c>
      <c r="C24" s="48" t="str">
        <f>IF($A$1=1,"",C23)</f>
        <v>ZŠ Šafaříkova Val.Meziříčí</v>
      </c>
      <c r="D24" s="49" t="str">
        <f>IF($A$1=1,"",D23)</f>
        <v>ZL</v>
      </c>
      <c r="E24" s="50"/>
      <c r="F24" s="51">
        <f>H23+H24+L23+L24+N23+N24+P23+P24+R23+R24+T23</f>
        <v>4507</v>
      </c>
      <c r="G24" s="52">
        <v>8.34</v>
      </c>
      <c r="H24" s="53">
        <f>IF(AND(G24&gt;6.8,G24&lt;11.3),IF(B24=1,ROUNDDOWN(58.015*(11.26-G24)^1.81,0),ROUNDDOWN(58.015*(11.5-G24)^1.81,0)),0)</f>
        <v>465</v>
      </c>
      <c r="I24" s="54">
        <v>3</v>
      </c>
      <c r="J24" s="55" t="s">
        <v>17</v>
      </c>
      <c r="K24" s="114">
        <v>15.91</v>
      </c>
      <c r="L24" s="57">
        <f>X24</f>
        <v>517</v>
      </c>
      <c r="M24" s="58">
        <v>145</v>
      </c>
      <c r="N24" s="59">
        <f>IF(AND(M24&gt;75),ROUNDDOWN(0.8465*(M24-75)^1.42,0),0)</f>
        <v>352</v>
      </c>
      <c r="O24" s="58">
        <v>430</v>
      </c>
      <c r="P24" s="59">
        <f>IF(AND(O24&gt;210),ROUNDDOWN(0.14354*(O24-220)^1.4,0),0)</f>
        <v>255</v>
      </c>
      <c r="Q24" s="58">
        <v>48.95</v>
      </c>
      <c r="R24" s="59">
        <f>IF(AND(Q24&gt;10),ROUNDDOWN(5.33*(Q24-10)^1.1,0),0)</f>
        <v>299</v>
      </c>
      <c r="S24" s="61"/>
      <c r="T24" s="59"/>
      <c r="U24" s="62"/>
      <c r="V24" s="63"/>
      <c r="W24" s="64">
        <f>I24*60+K24</f>
        <v>195.91</v>
      </c>
      <c r="X24" s="65">
        <f>IF(W24&gt;0,(INT(POWER(305.5-W24,1.85)*0.08713)),0)</f>
        <v>517</v>
      </c>
      <c r="Y24" s="43"/>
      <c r="Z24" s="43"/>
      <c r="AA24" s="119"/>
      <c r="AB24" s="43"/>
      <c r="AC24" s="43"/>
      <c r="AD24" s="43"/>
      <c r="AE24" s="43"/>
      <c r="AF24" s="11"/>
      <c r="AG24" s="11"/>
      <c r="AH24" s="11"/>
      <c r="AI24" s="11"/>
      <c r="AJ24" s="11"/>
      <c r="AK24" s="11"/>
    </row>
    <row r="25" spans="1:37" ht="12.75" customHeight="1" x14ac:dyDescent="0.2">
      <c r="A25" s="23">
        <v>12</v>
      </c>
      <c r="B25" s="47">
        <v>0</v>
      </c>
      <c r="C25" s="117" t="s">
        <v>44</v>
      </c>
      <c r="D25" s="67" t="s">
        <v>23</v>
      </c>
      <c r="E25" s="68">
        <f>$F26</f>
        <v>4498</v>
      </c>
      <c r="F25" s="116">
        <f>F26</f>
        <v>4498</v>
      </c>
      <c r="G25" s="70">
        <v>8.07</v>
      </c>
      <c r="H25" s="53">
        <f>IF(AND(G25&gt;6.8,G25&lt;11.3),IF(B25=1,ROUNDDOWN(58.015*(11.26-G25)^1.81,0),ROUNDDOWN(58.015*(11.5-G25)^1.81,0)),0)</f>
        <v>540</v>
      </c>
      <c r="I25" s="54">
        <v>3</v>
      </c>
      <c r="J25" s="55" t="s">
        <v>17</v>
      </c>
      <c r="K25" s="56">
        <v>8.57</v>
      </c>
      <c r="L25" s="57">
        <f>X25</f>
        <v>583</v>
      </c>
      <c r="M25" s="58">
        <v>152</v>
      </c>
      <c r="N25" s="59">
        <f>IF(AND(M25&gt;75),ROUNDDOWN(0.8465*(M25-75)^1.42,0),0)</f>
        <v>404</v>
      </c>
      <c r="O25" s="58">
        <v>493</v>
      </c>
      <c r="P25" s="59">
        <f>IF(AND(O25&gt;210),ROUNDDOWN(0.14354*(O25-220)^1.4,0),0)</f>
        <v>369</v>
      </c>
      <c r="Q25" s="58">
        <v>67.819999999999993</v>
      </c>
      <c r="R25" s="59">
        <f>IF(AND(Q25&gt;10),ROUNDDOWN(5.33*(Q25-10)^1.1,0),0)</f>
        <v>462</v>
      </c>
      <c r="S25" s="61">
        <v>0</v>
      </c>
      <c r="T25" s="59">
        <f>IF(AND(S25&gt;26.8,S25&lt;44.24),IF(B25=1,ROUNDDOWN(4.86338*(44-S25)^1.81,0),ROUNDDOWN(4.86338*(44.24-S25)^1.81,0)),0)</f>
        <v>0</v>
      </c>
      <c r="U25" s="62"/>
      <c r="V25" s="71" t="s">
        <v>45</v>
      </c>
      <c r="W25" s="64">
        <f>I25*60+K25</f>
        <v>188.57</v>
      </c>
      <c r="X25" s="65">
        <f>IF(W25&gt;0,(INT(POWER(305.5-W25,1.85)*0.08713)),0)</f>
        <v>583</v>
      </c>
      <c r="Y25" s="43"/>
      <c r="Z25" s="43"/>
      <c r="AA25" s="43"/>
      <c r="AB25" s="43"/>
      <c r="AC25" s="43"/>
      <c r="AD25" s="43"/>
      <c r="AE25" s="43"/>
      <c r="AF25" s="11"/>
      <c r="AG25" s="11"/>
      <c r="AH25" s="11"/>
      <c r="AI25" s="11"/>
      <c r="AJ25" s="11"/>
      <c r="AK25" s="11"/>
    </row>
    <row r="26" spans="1:37" ht="12.75" customHeight="1" x14ac:dyDescent="0.2">
      <c r="A26" s="46"/>
      <c r="B26" s="47">
        <f>IF($A$1=1,"",B25)</f>
        <v>0</v>
      </c>
      <c r="C26" s="48" t="str">
        <f>IF($A$1=1,"",C25)</f>
        <v>ZŠ Englišova Opava</v>
      </c>
      <c r="D26" s="49" t="str">
        <f>IF($A$1=1,"",D25)</f>
        <v>MS</v>
      </c>
      <c r="E26" s="50"/>
      <c r="F26" s="51">
        <f>H25+H26+L25+L26+N25+N26+P25+P26+R25+R26+T25</f>
        <v>4498</v>
      </c>
      <c r="G26" s="52">
        <v>8.18</v>
      </c>
      <c r="H26" s="53">
        <f>IF(AND(G26&gt;6.8,G26&lt;11.3),IF(B26=1,ROUNDDOWN(58.015*(11.26-G26)^1.81,0),ROUNDDOWN(58.015*(11.5-G26)^1.81,0)),0)</f>
        <v>509</v>
      </c>
      <c r="I26" s="54">
        <v>3</v>
      </c>
      <c r="J26" s="55" t="s">
        <v>17</v>
      </c>
      <c r="K26" s="114">
        <v>11.05</v>
      </c>
      <c r="L26" s="57">
        <f>X26</f>
        <v>560</v>
      </c>
      <c r="M26" s="58">
        <v>148</v>
      </c>
      <c r="N26" s="59">
        <f>IF(AND(M26&gt;75),ROUNDDOWN(0.8465*(M26-75)^1.42,0),0)</f>
        <v>374</v>
      </c>
      <c r="O26" s="58">
        <v>472</v>
      </c>
      <c r="P26" s="59">
        <f>IF(AND(O26&gt;210),ROUNDDOWN(0.14354*(O26-220)^1.4,0),0)</f>
        <v>330</v>
      </c>
      <c r="Q26" s="58">
        <v>56.89</v>
      </c>
      <c r="R26" s="59">
        <f>IF(AND(Q26&gt;10),ROUNDDOWN(5.33*(Q26-10)^1.1,0),0)</f>
        <v>367</v>
      </c>
      <c r="S26" s="61"/>
      <c r="T26" s="59"/>
      <c r="U26" s="62"/>
      <c r="V26" s="63"/>
      <c r="W26" s="64">
        <f>I26*60+K26</f>
        <v>191.05</v>
      </c>
      <c r="X26" s="65">
        <f>IF(W26&gt;0,(INT(POWER(305.5-W26,1.85)*0.08713)),0)</f>
        <v>560</v>
      </c>
      <c r="Y26" s="43"/>
      <c r="Z26" s="43"/>
      <c r="AA26" s="119"/>
      <c r="AB26" s="43"/>
      <c r="AC26" s="43"/>
      <c r="AD26" s="43"/>
      <c r="AE26" s="43"/>
      <c r="AF26" s="11"/>
      <c r="AG26" s="11"/>
      <c r="AH26" s="11"/>
      <c r="AI26" s="11"/>
      <c r="AJ26" s="11"/>
      <c r="AK26" s="11"/>
    </row>
    <row r="27" spans="1:37" ht="12.75" customHeight="1" x14ac:dyDescent="0.2">
      <c r="A27" s="46">
        <v>13</v>
      </c>
      <c r="B27" s="47">
        <v>0</v>
      </c>
      <c r="C27" s="115" t="s">
        <v>46</v>
      </c>
      <c r="D27" s="67" t="s">
        <v>26</v>
      </c>
      <c r="E27" s="68">
        <v>4478</v>
      </c>
      <c r="F27" s="116">
        <f>F28</f>
        <v>4478</v>
      </c>
      <c r="G27" s="70"/>
      <c r="H27" s="53">
        <f>IF(AND(G27&gt;6.8,G27&lt;11.3),IF(B27=1,ROUNDDOWN(58.015*(11.26-G27)^1.81,0),ROUNDDOWN(58.015*(11.5-G27)^1.81,0)),0)</f>
        <v>0</v>
      </c>
      <c r="I27" s="54"/>
      <c r="J27" s="55" t="s">
        <v>17</v>
      </c>
      <c r="K27" s="56"/>
      <c r="L27" s="57">
        <f>X27</f>
        <v>0</v>
      </c>
      <c r="M27" s="58"/>
      <c r="N27" s="59">
        <f>IF(AND(M27&gt;75),ROUNDDOWN(0.8465*(M27-75)^1.42,0),0)</f>
        <v>0</v>
      </c>
      <c r="O27" s="58"/>
      <c r="P27" s="59">
        <f>IF(AND(O27&gt;210),ROUNDDOWN(0.14354*(O27-220)^1.4,0),0)</f>
        <v>0</v>
      </c>
      <c r="Q27" s="58"/>
      <c r="R27" s="59">
        <f>IF(AND(Q27&gt;10),ROUNDDOWN(5.33*(Q27-10)^1.1,0),0)</f>
        <v>0</v>
      </c>
      <c r="S27" s="61"/>
      <c r="T27" s="59">
        <f>IF(AND(S27&gt;26.8,S27&lt;44.24),IF(B27=1,ROUNDDOWN(4.86338*(44-S27)^1.81,0),ROUNDDOWN(4.86338*(44.24-S27)^1.81,0)),0)</f>
        <v>0</v>
      </c>
      <c r="U27" s="62"/>
      <c r="V27" s="71" t="s">
        <v>47</v>
      </c>
      <c r="W27" s="64">
        <f>I27*60+K27</f>
        <v>0</v>
      </c>
      <c r="X27" s="65">
        <f>IF(W27&gt;0,(INT(POWER(305.5-W27,1.85)*0.08713)),0)</f>
        <v>0</v>
      </c>
      <c r="Y27" s="43"/>
      <c r="Z27" s="43"/>
      <c r="AA27" s="11"/>
      <c r="AB27" s="11"/>
      <c r="AC27" s="43"/>
      <c r="AD27" s="43"/>
      <c r="AE27" s="43"/>
      <c r="AF27" s="11"/>
      <c r="AG27" s="11"/>
      <c r="AH27" s="11"/>
      <c r="AI27" s="11"/>
      <c r="AJ27" s="11"/>
      <c r="AK27" s="11"/>
    </row>
    <row r="28" spans="1:37" ht="12.75" customHeight="1" x14ac:dyDescent="0.2">
      <c r="A28" s="46"/>
      <c r="B28" s="47">
        <f>IF($A$1=1,"",B27)</f>
        <v>0</v>
      </c>
      <c r="C28" s="48" t="str">
        <f>IF($A$1=1,"",C27)</f>
        <v>Zš Náchod - Plhov</v>
      </c>
      <c r="D28" s="49" t="str">
        <f>IF($A$1=1,"",D27)</f>
        <v>HK</v>
      </c>
      <c r="E28" s="50"/>
      <c r="F28" s="51">
        <f>E27</f>
        <v>4478</v>
      </c>
      <c r="G28" s="52"/>
      <c r="H28" s="53">
        <f>IF(AND(G28&gt;6.8,G28&lt;11.3),IF(B28=1,ROUNDDOWN(58.015*(11.26-G28)^1.81,0),ROUNDDOWN(58.015*(11.5-G28)^1.81,0)),0)</f>
        <v>0</v>
      </c>
      <c r="I28" s="54"/>
      <c r="J28" s="55" t="s">
        <v>17</v>
      </c>
      <c r="K28" s="114"/>
      <c r="L28" s="57">
        <f>X28</f>
        <v>0</v>
      </c>
      <c r="M28" s="58"/>
      <c r="N28" s="59">
        <f>IF(AND(M28&gt;75),ROUNDDOWN(0.8465*(M28-75)^1.42,0),0)</f>
        <v>0</v>
      </c>
      <c r="O28" s="58"/>
      <c r="P28" s="59">
        <f>IF(AND(O28&gt;210),ROUNDDOWN(0.14354*(O28-220)^1.4,0),0)</f>
        <v>0</v>
      </c>
      <c r="Q28" s="58"/>
      <c r="R28" s="59">
        <f>IF(AND(Q28&gt;10),ROUNDDOWN(5.33*(Q28-10)^1.1,0),0)</f>
        <v>0</v>
      </c>
      <c r="S28" s="61"/>
      <c r="T28" s="59"/>
      <c r="U28" s="62"/>
      <c r="V28" s="63"/>
      <c r="W28" s="64">
        <f>I28*60+K28</f>
        <v>0</v>
      </c>
      <c r="X28" s="65">
        <f>IF(W28&gt;0,(INT(POWER(305.5-W28,1.85)*0.08713)),0)</f>
        <v>0</v>
      </c>
      <c r="Y28" s="43"/>
      <c r="Z28" s="43"/>
      <c r="AA28" s="11"/>
      <c r="AB28" s="43"/>
      <c r="AC28" s="43"/>
      <c r="AD28" s="43"/>
      <c r="AE28" s="43"/>
      <c r="AF28" s="11"/>
      <c r="AG28" s="11"/>
      <c r="AH28" s="11"/>
      <c r="AI28" s="11"/>
      <c r="AJ28" s="11"/>
      <c r="AK28" s="11"/>
    </row>
    <row r="29" spans="1:37" ht="12.75" customHeight="1" x14ac:dyDescent="0.2">
      <c r="A29" s="46">
        <v>14</v>
      </c>
      <c r="B29" s="47">
        <v>0</v>
      </c>
      <c r="C29" s="120" t="s">
        <v>48</v>
      </c>
      <c r="D29" s="67" t="s">
        <v>31</v>
      </c>
      <c r="E29" s="68">
        <v>4467</v>
      </c>
      <c r="F29" s="116">
        <f>F30</f>
        <v>4467</v>
      </c>
      <c r="G29" s="70"/>
      <c r="H29" s="53">
        <f>IF(AND(G29&gt;6.8,G29&lt;11.3),IF(B29=1,ROUNDDOWN(58.015*(11.26-G29)^1.81,0),ROUNDDOWN(58.015*(11.5-G29)^1.81,0)),0)</f>
        <v>0</v>
      </c>
      <c r="I29" s="54"/>
      <c r="J29" s="55" t="s">
        <v>17</v>
      </c>
      <c r="K29" s="56"/>
      <c r="L29" s="57">
        <f>X29</f>
        <v>0</v>
      </c>
      <c r="M29" s="58"/>
      <c r="N29" s="59">
        <f>IF(AND(M29&gt;75),ROUNDDOWN(0.8465*(M29-75)^1.42,0),0)</f>
        <v>0</v>
      </c>
      <c r="O29" s="58"/>
      <c r="P29" s="59">
        <f>IF(AND(O29&gt;210),ROUNDDOWN(0.14354*(O29-220)^1.4,0),0)</f>
        <v>0</v>
      </c>
      <c r="Q29" s="58"/>
      <c r="R29" s="59">
        <f>IF(AND(Q29&gt;10),ROUNDDOWN(5.33*(Q29-10)^1.1,0),0)</f>
        <v>0</v>
      </c>
      <c r="S29" s="61"/>
      <c r="T29" s="59">
        <f>IF(AND(S29&gt;26.8,S29&lt;44.24),IF(B29=1,ROUNDDOWN(4.86338*(44-S29)^1.81,0),ROUNDDOWN(4.86338*(44.24-S29)^1.81,0)),0)</f>
        <v>0</v>
      </c>
      <c r="U29" s="62"/>
      <c r="V29" s="71" t="s">
        <v>49</v>
      </c>
      <c r="W29" s="64">
        <f>I29*60+K29</f>
        <v>0</v>
      </c>
      <c r="X29" s="65">
        <f>IF(W29&gt;0,(INT(POWER(305.5-W29,1.85)*0.08713)),0)</f>
        <v>0</v>
      </c>
      <c r="Y29" s="43"/>
      <c r="Z29" s="43"/>
      <c r="AA29" s="11"/>
      <c r="AB29" s="11"/>
      <c r="AC29" s="43"/>
      <c r="AD29" s="43"/>
      <c r="AE29" s="43"/>
      <c r="AF29" s="11"/>
      <c r="AG29" s="11"/>
      <c r="AH29" s="11"/>
      <c r="AI29" s="11"/>
      <c r="AJ29" s="11"/>
      <c r="AK29" s="11"/>
    </row>
    <row r="30" spans="1:37" ht="12.75" customHeight="1" x14ac:dyDescent="0.2">
      <c r="A30" s="46"/>
      <c r="B30" s="47">
        <f>IF($A$1=1,"",B29)</f>
        <v>0</v>
      </c>
      <c r="C30" s="48" t="str">
        <f>IF($A$1=1,"",C29)</f>
        <v>ZŠ BÍLÁ Praha</v>
      </c>
      <c r="D30" s="49" t="str">
        <f>IF($A$1=1,"",D29)</f>
        <v>P</v>
      </c>
      <c r="E30" s="50"/>
      <c r="F30" s="51">
        <f>E29</f>
        <v>4467</v>
      </c>
      <c r="G30" s="52"/>
      <c r="H30" s="53">
        <f>IF(AND(G30&gt;6.8,G30&lt;11.3),IF(B30=1,ROUNDDOWN(58.015*(11.26-G30)^1.81,0),ROUNDDOWN(58.015*(11.5-G30)^1.81,0)),0)</f>
        <v>0</v>
      </c>
      <c r="I30" s="54"/>
      <c r="J30" s="55" t="s">
        <v>17</v>
      </c>
      <c r="K30" s="114"/>
      <c r="L30" s="57">
        <f>X30</f>
        <v>0</v>
      </c>
      <c r="M30" s="58"/>
      <c r="N30" s="59">
        <f>IF(AND(M30&gt;75),ROUNDDOWN(0.8465*(M30-75)^1.42,0),0)</f>
        <v>0</v>
      </c>
      <c r="O30" s="58"/>
      <c r="P30" s="59">
        <f>IF(AND(O30&gt;210),ROUNDDOWN(0.14354*(O30-220)^1.4,0),0)</f>
        <v>0</v>
      </c>
      <c r="Q30" s="58"/>
      <c r="R30" s="59">
        <f>IF(AND(Q30&gt;10),ROUNDDOWN(5.33*(Q30-10)^1.1,0),0)</f>
        <v>0</v>
      </c>
      <c r="S30" s="61"/>
      <c r="T30" s="59"/>
      <c r="U30" s="62"/>
      <c r="V30" s="63"/>
      <c r="W30" s="64">
        <f>I30*60+K30</f>
        <v>0</v>
      </c>
      <c r="X30" s="65">
        <f>IF(W30&gt;0,(INT(POWER(305.5-W30,1.85)*0.08713)),0)</f>
        <v>0</v>
      </c>
      <c r="Y30" s="43"/>
      <c r="Z30" s="43"/>
      <c r="AA30" s="11"/>
      <c r="AB30" s="43"/>
      <c r="AC30" s="43"/>
      <c r="AD30" s="43"/>
      <c r="AE30" s="43"/>
      <c r="AF30" s="11"/>
      <c r="AG30" s="11"/>
      <c r="AH30" s="11"/>
      <c r="AI30" s="11"/>
      <c r="AJ30" s="11"/>
      <c r="AK30" s="11"/>
    </row>
    <row r="31" spans="1:37" ht="12.75" customHeight="1" x14ac:dyDescent="0.2">
      <c r="A31" s="46">
        <v>15</v>
      </c>
      <c r="B31" s="47">
        <v>0</v>
      </c>
      <c r="C31" s="117" t="s">
        <v>50</v>
      </c>
      <c r="D31" s="67" t="s">
        <v>23</v>
      </c>
      <c r="E31" s="68">
        <f>$F32</f>
        <v>4448</v>
      </c>
      <c r="F31" s="116">
        <f>F32</f>
        <v>4448</v>
      </c>
      <c r="G31" s="70">
        <v>8.39</v>
      </c>
      <c r="H31" s="53">
        <f>IF(AND(G31&gt;6.8,G31&lt;11.3),IF(B31=1,ROUNDDOWN(58.015*(11.26-G31)^1.81,0),ROUNDDOWN(58.015*(11.5-G31)^1.81,0)),0)</f>
        <v>452</v>
      </c>
      <c r="I31" s="54">
        <v>3</v>
      </c>
      <c r="J31" s="55" t="s">
        <v>17</v>
      </c>
      <c r="K31" s="56">
        <v>12.18</v>
      </c>
      <c r="L31" s="57">
        <f>X31</f>
        <v>550</v>
      </c>
      <c r="M31" s="58">
        <v>160</v>
      </c>
      <c r="N31" s="59">
        <f>IF(AND(M31&gt;75),ROUNDDOWN(0.8465*(M31-75)^1.42,0),0)</f>
        <v>464</v>
      </c>
      <c r="O31" s="58">
        <v>482</v>
      </c>
      <c r="P31" s="59">
        <f>IF(AND(O31&gt;210),ROUNDDOWN(0.14354*(O31-220)^1.4,0),0)</f>
        <v>348</v>
      </c>
      <c r="Q31" s="58">
        <v>62.93</v>
      </c>
      <c r="R31" s="59">
        <f>IF(AND(Q31&gt;10),ROUNDDOWN(5.33*(Q31-10)^1.1,0),0)</f>
        <v>419</v>
      </c>
      <c r="S31" s="61">
        <v>32.44</v>
      </c>
      <c r="T31" s="59">
        <f>IF(AND(S31&gt;26.8,S31&lt;44.24),IF(B31=1,ROUNDDOWN(4.86338*(44-S31)^1.81,0),ROUNDDOWN(4.86338*(44.24-S31)^1.81,0)),0)</f>
        <v>423</v>
      </c>
      <c r="U31" s="62"/>
      <c r="V31" s="71"/>
      <c r="W31" s="64">
        <f>I31*60+K31</f>
        <v>192.18</v>
      </c>
      <c r="X31" s="65">
        <f>IF(W31&gt;0,(INT(POWER(305.5-W31,1.85)*0.08713)),0)</f>
        <v>550</v>
      </c>
      <c r="Y31" s="43"/>
      <c r="Z31" s="43"/>
      <c r="AA31" s="11"/>
      <c r="AB31" s="11"/>
      <c r="AC31" s="43"/>
      <c r="AD31" s="43"/>
      <c r="AE31" s="43"/>
      <c r="AF31" s="11"/>
      <c r="AG31" s="11"/>
      <c r="AH31" s="11"/>
      <c r="AI31" s="11"/>
      <c r="AJ31" s="11"/>
      <c r="AK31" s="11"/>
    </row>
    <row r="32" spans="1:37" ht="12.75" customHeight="1" x14ac:dyDescent="0.2">
      <c r="A32" s="46"/>
      <c r="B32" s="47">
        <f>IF($A$1=1,"",B31)</f>
        <v>0</v>
      </c>
      <c r="C32" s="48" t="str">
        <f>IF($A$1=1,"",C31)</f>
        <v>ZŠ Tyršova Frenštát pod Radhoštěm</v>
      </c>
      <c r="D32" s="49" t="str">
        <f>IF($A$1=1,"",D31)</f>
        <v>MS</v>
      </c>
      <c r="E32" s="50"/>
      <c r="F32" s="51">
        <f>H31+H32+L31+L32+N31+N32+P31+P32+R31+R32+T31</f>
        <v>4448</v>
      </c>
      <c r="G32" s="52">
        <v>8.48</v>
      </c>
      <c r="H32" s="53">
        <f>IF(AND(G32&gt;6.8,G32&lt;11.3),IF(B32=1,ROUNDDOWN(58.015*(11.26-G32)^1.81,0),ROUNDDOWN(58.015*(11.5-G32)^1.81,0)),0)</f>
        <v>428</v>
      </c>
      <c r="I32" s="54">
        <v>3</v>
      </c>
      <c r="J32" s="55" t="s">
        <v>17</v>
      </c>
      <c r="K32" s="114">
        <v>22.48</v>
      </c>
      <c r="L32" s="57">
        <f>X32</f>
        <v>461</v>
      </c>
      <c r="M32" s="58">
        <v>136</v>
      </c>
      <c r="N32" s="59">
        <f>IF(AND(M32&gt;75),ROUNDDOWN(0.8465*(M32-75)^1.42,0),0)</f>
        <v>290</v>
      </c>
      <c r="O32" s="58">
        <v>446</v>
      </c>
      <c r="P32" s="59">
        <f>IF(AND(O32&gt;210),ROUNDDOWN(0.14354*(O32-220)^1.4,0),0)</f>
        <v>283</v>
      </c>
      <c r="Q32" s="58">
        <v>52.56</v>
      </c>
      <c r="R32" s="59">
        <f>IF(AND(Q32&gt;10),ROUNDDOWN(5.33*(Q32-10)^1.1,0),0)</f>
        <v>330</v>
      </c>
      <c r="S32" s="61"/>
      <c r="T32" s="59"/>
      <c r="U32" s="62"/>
      <c r="V32" s="63"/>
      <c r="W32" s="64">
        <f>I32*60+K32</f>
        <v>202.48</v>
      </c>
      <c r="X32" s="65">
        <f>IF(W32&gt;0,(INT(POWER(305.5-W32,1.85)*0.08713)),0)</f>
        <v>461</v>
      </c>
      <c r="Y32" s="43"/>
      <c r="Z32" s="43"/>
      <c r="AA32" s="11"/>
      <c r="AB32" s="43"/>
      <c r="AC32" s="43"/>
      <c r="AD32" s="43"/>
      <c r="AE32" s="43"/>
      <c r="AF32" s="11"/>
      <c r="AG32" s="11"/>
      <c r="AH32" s="11"/>
      <c r="AI32" s="11"/>
      <c r="AJ32" s="11"/>
      <c r="AK32" s="11"/>
    </row>
    <row r="33" spans="1:37" ht="12.75" customHeight="1" x14ac:dyDescent="0.2">
      <c r="A33" s="46">
        <v>16</v>
      </c>
      <c r="B33" s="47">
        <v>0</v>
      </c>
      <c r="C33" s="118" t="s">
        <v>51</v>
      </c>
      <c r="D33" s="67" t="s">
        <v>31</v>
      </c>
      <c r="E33" s="68">
        <v>4384</v>
      </c>
      <c r="F33" s="116">
        <f>F34</f>
        <v>4384</v>
      </c>
      <c r="G33" s="70"/>
      <c r="H33" s="53">
        <f>IF(AND(G33&gt;6.8,G33&lt;11.3),IF(B33=1,ROUNDDOWN(58.015*(11.26-G33)^1.81,0),ROUNDDOWN(58.015*(11.5-G33)^1.81,0)),0)</f>
        <v>0</v>
      </c>
      <c r="I33" s="54"/>
      <c r="J33" s="55" t="s">
        <v>17</v>
      </c>
      <c r="K33" s="56"/>
      <c r="L33" s="57">
        <f>X33</f>
        <v>0</v>
      </c>
      <c r="M33" s="58"/>
      <c r="N33" s="59">
        <f>IF(AND(M33&gt;75),ROUNDDOWN(0.8465*(M33-75)^1.42,0),0)</f>
        <v>0</v>
      </c>
      <c r="O33" s="58"/>
      <c r="P33" s="59">
        <f>IF(AND(O33&gt;210),ROUNDDOWN(0.14354*(O33-220)^1.4,0),0)</f>
        <v>0</v>
      </c>
      <c r="Q33" s="58"/>
      <c r="R33" s="59">
        <f>IF(AND(Q33&gt;10),ROUNDDOWN(5.33*(Q33-10)^1.1,0),0)</f>
        <v>0</v>
      </c>
      <c r="S33" s="61"/>
      <c r="T33" s="59">
        <f>IF(AND(S33&gt;26.8,S33&lt;44.24),IF(B33=1,ROUNDDOWN(4.86338*(44-S33)^1.81,0),ROUNDDOWN(4.86338*(44.24-S33)^1.81,0)),0)</f>
        <v>0</v>
      </c>
      <c r="U33" s="62"/>
      <c r="V33" s="71" t="s">
        <v>52</v>
      </c>
      <c r="W33" s="64">
        <f>I33*60+K33</f>
        <v>0</v>
      </c>
      <c r="X33" s="65">
        <f>IF(W33&gt;0,(INT(POWER(305.5-W33,1.85)*0.08713)),0)</f>
        <v>0</v>
      </c>
      <c r="Y33" s="43"/>
      <c r="Z33" s="43"/>
      <c r="AA33" s="11"/>
      <c r="AB33" s="11"/>
      <c r="AC33" s="43"/>
      <c r="AD33" s="43"/>
      <c r="AE33" s="43"/>
      <c r="AF33" s="11"/>
      <c r="AG33" s="11"/>
      <c r="AH33" s="11"/>
      <c r="AI33" s="11"/>
      <c r="AJ33" s="11"/>
      <c r="AK33" s="11"/>
    </row>
    <row r="34" spans="1:37" ht="12.75" customHeight="1" x14ac:dyDescent="0.2">
      <c r="A34" s="46"/>
      <c r="B34" s="47">
        <f>IF($A$1=1,"",B33)</f>
        <v>0</v>
      </c>
      <c r="C34" s="48" t="str">
        <f>IF($A$1=1,"",C33)</f>
        <v>ZŠ EDEN Praha</v>
      </c>
      <c r="D34" s="49" t="str">
        <f>IF($A$1=1,"",D33)</f>
        <v>P</v>
      </c>
      <c r="E34" s="50"/>
      <c r="F34" s="51">
        <f>E33</f>
        <v>4384</v>
      </c>
      <c r="G34" s="52"/>
      <c r="H34" s="53">
        <f>IF(AND(G34&gt;6.8,G34&lt;11.3),IF(B34=1,ROUNDDOWN(58.015*(11.26-G34)^1.81,0),ROUNDDOWN(58.015*(11.5-G34)^1.81,0)),0)</f>
        <v>0</v>
      </c>
      <c r="I34" s="54"/>
      <c r="J34" s="55" t="s">
        <v>17</v>
      </c>
      <c r="K34" s="114"/>
      <c r="L34" s="57">
        <f>X34</f>
        <v>0</v>
      </c>
      <c r="M34" s="58"/>
      <c r="N34" s="59">
        <f>IF(AND(M34&gt;75),ROUNDDOWN(0.8465*(M34-75)^1.42,0),0)</f>
        <v>0</v>
      </c>
      <c r="O34" s="58"/>
      <c r="P34" s="59">
        <f>IF(AND(O34&gt;210),ROUNDDOWN(0.14354*(O34-220)^1.4,0),0)</f>
        <v>0</v>
      </c>
      <c r="Q34" s="58"/>
      <c r="R34" s="59">
        <f>IF(AND(Q34&gt;10),ROUNDDOWN(5.33*(Q34-10)^1.1,0),0)</f>
        <v>0</v>
      </c>
      <c r="S34" s="61"/>
      <c r="T34" s="59"/>
      <c r="U34" s="62"/>
      <c r="V34" s="63"/>
      <c r="W34" s="64">
        <f>I34*60+K34</f>
        <v>0</v>
      </c>
      <c r="X34" s="65">
        <f>IF(W34&gt;0,(INT(POWER(305.5-W34,1.85)*0.08713)),0)</f>
        <v>0</v>
      </c>
      <c r="Y34" s="43"/>
      <c r="Z34" s="43"/>
      <c r="AA34" s="11"/>
      <c r="AB34" s="43"/>
      <c r="AC34" s="43"/>
      <c r="AD34" s="43"/>
      <c r="AE34" s="43"/>
      <c r="AF34" s="11"/>
      <c r="AG34" s="11"/>
      <c r="AH34" s="11"/>
      <c r="AI34" s="11"/>
      <c r="AJ34" s="11"/>
      <c r="AK34" s="11"/>
    </row>
    <row r="35" spans="1:37" ht="12.75" customHeight="1" x14ac:dyDescent="0.2">
      <c r="A35" s="46">
        <v>17</v>
      </c>
      <c r="B35" s="47">
        <v>0</v>
      </c>
      <c r="C35" s="117" t="s">
        <v>53</v>
      </c>
      <c r="D35" s="67" t="s">
        <v>16</v>
      </c>
      <c r="E35" s="68">
        <f>$F36</f>
        <v>4382</v>
      </c>
      <c r="F35" s="116">
        <f>F36</f>
        <v>4382</v>
      </c>
      <c r="G35" s="70">
        <v>7.87</v>
      </c>
      <c r="H35" s="53">
        <f>IF(AND(G35&gt;6.8,G35&lt;11.3),IF(B35=1,ROUNDDOWN(58.015*(11.26-G35)^1.81,0),ROUNDDOWN(58.015*(11.5-G35)^1.81,0)),0)</f>
        <v>598</v>
      </c>
      <c r="I35" s="54">
        <v>3</v>
      </c>
      <c r="J35" s="55" t="s">
        <v>17</v>
      </c>
      <c r="K35" s="56">
        <v>18.8</v>
      </c>
      <c r="L35" s="57">
        <f>X35</f>
        <v>492</v>
      </c>
      <c r="M35" s="58">
        <v>150</v>
      </c>
      <c r="N35" s="59">
        <f>IF(AND(M35&gt;75),ROUNDDOWN(0.8465*(M35-75)^1.42,0),0)</f>
        <v>389</v>
      </c>
      <c r="O35" s="58">
        <v>519</v>
      </c>
      <c r="P35" s="59">
        <f>IF(AND(O35&gt;210),ROUNDDOWN(0.14354*(O35-220)^1.4,0),0)</f>
        <v>419</v>
      </c>
      <c r="Q35" s="60">
        <v>48.8</v>
      </c>
      <c r="R35" s="59">
        <f>IF(AND(Q35&gt;10),ROUNDDOWN(5.33*(Q35-10)^1.1,0),0)</f>
        <v>298</v>
      </c>
      <c r="S35" s="61">
        <v>31.69</v>
      </c>
      <c r="T35" s="59">
        <f>IF(AND(S35&gt;26.8,S35&lt;44.24),IF(B35=1,ROUNDDOWN(4.86338*(44-S35)^1.81,0),ROUNDDOWN(4.86338*(44.24-S35)^1.81,0)),0)</f>
        <v>473</v>
      </c>
      <c r="U35" s="62"/>
      <c r="V35" s="71" t="s">
        <v>54</v>
      </c>
      <c r="W35" s="64">
        <f>I35*60+K35</f>
        <v>198.8</v>
      </c>
      <c r="X35" s="65">
        <f>IF(W35&gt;0,(INT(POWER(305.5-W35,1.85)*0.08713)),0)</f>
        <v>492</v>
      </c>
      <c r="Y35" s="43"/>
      <c r="Z35" s="43"/>
      <c r="AA35" s="11"/>
      <c r="AB35" s="11"/>
      <c r="AC35" s="43"/>
      <c r="AD35" s="43"/>
      <c r="AE35" s="43"/>
      <c r="AF35" s="11"/>
      <c r="AG35" s="11"/>
      <c r="AH35" s="11"/>
      <c r="AI35" s="11"/>
      <c r="AJ35" s="11"/>
      <c r="AK35" s="11"/>
    </row>
    <row r="36" spans="1:37" ht="12.75" customHeight="1" x14ac:dyDescent="0.2">
      <c r="A36" s="46"/>
      <c r="B36" s="47">
        <f>IF($A$1=1,"",B35)</f>
        <v>0</v>
      </c>
      <c r="C36" s="48" t="str">
        <f>IF($A$1=1,"",C35)</f>
        <v>ZŠ J.Železného Prostějov</v>
      </c>
      <c r="D36" s="49" t="str">
        <f>IF($A$1=1,"",D35)</f>
        <v>OL</v>
      </c>
      <c r="E36" s="50"/>
      <c r="F36" s="51">
        <f>H35+H36+L35+L36+N35+N36+P35+P36+R35+R36+T35</f>
        <v>4382</v>
      </c>
      <c r="G36" s="52">
        <v>8.2100000000000009</v>
      </c>
      <c r="H36" s="53">
        <f>IF(AND(G36&gt;6.8,G36&lt;11.3),IF(B36=1,ROUNDDOWN(58.015*(11.26-G36)^1.81,0),ROUNDDOWN(58.015*(11.5-G36)^1.81,0)),0)</f>
        <v>500</v>
      </c>
      <c r="I36" s="54">
        <v>3</v>
      </c>
      <c r="J36" s="55" t="s">
        <v>17</v>
      </c>
      <c r="K36" s="56">
        <v>22.6</v>
      </c>
      <c r="L36" s="57">
        <f>X36</f>
        <v>460</v>
      </c>
      <c r="M36" s="58">
        <v>126</v>
      </c>
      <c r="N36" s="59">
        <f>IF(AND(M36&gt;75),ROUNDDOWN(0.8465*(M36-75)^1.42,0),0)</f>
        <v>225</v>
      </c>
      <c r="O36" s="58">
        <v>443</v>
      </c>
      <c r="P36" s="59">
        <f>IF(AND(O36&gt;210),ROUNDDOWN(0.14354*(O36-220)^1.4,0),0)</f>
        <v>278</v>
      </c>
      <c r="Q36" s="60">
        <v>43.1</v>
      </c>
      <c r="R36" s="59">
        <f>IF(AND(Q36&gt;10),ROUNDDOWN(5.33*(Q36-10)^1.1,0),0)</f>
        <v>250</v>
      </c>
      <c r="S36" s="61"/>
      <c r="T36" s="59"/>
      <c r="U36" s="62"/>
      <c r="V36" s="63"/>
      <c r="W36" s="64">
        <f>I36*60+K36</f>
        <v>202.6</v>
      </c>
      <c r="X36" s="65">
        <f>IF(W36&gt;0,(INT(POWER(305.5-W36,1.85)*0.08713)),0)</f>
        <v>460</v>
      </c>
      <c r="Y36" s="43"/>
      <c r="Z36" s="43"/>
      <c r="AA36" s="11"/>
      <c r="AB36" s="43"/>
      <c r="AC36" s="43"/>
      <c r="AD36" s="43"/>
      <c r="AE36" s="43"/>
      <c r="AF36" s="11"/>
      <c r="AG36" s="11"/>
      <c r="AH36" s="11"/>
      <c r="AI36" s="11"/>
      <c r="AJ36" s="11"/>
      <c r="AK36" s="11"/>
    </row>
    <row r="37" spans="1:37" ht="12.75" customHeight="1" x14ac:dyDescent="0.2">
      <c r="A37" s="46">
        <v>18</v>
      </c>
      <c r="B37" s="47">
        <v>0</v>
      </c>
      <c r="C37" s="117" t="s">
        <v>55</v>
      </c>
      <c r="D37" s="67" t="s">
        <v>56</v>
      </c>
      <c r="E37" s="68">
        <v>4373</v>
      </c>
      <c r="F37" s="116">
        <f>F38</f>
        <v>4373</v>
      </c>
      <c r="G37" s="70"/>
      <c r="H37" s="53">
        <f>IF(AND(G37&gt;6.8,G37&lt;11.3),IF(B37=1,ROUNDDOWN(58.015*(11.26-G37)^1.81,0),ROUNDDOWN(58.015*(11.5-G37)^1.81,0)),0)</f>
        <v>0</v>
      </c>
      <c r="I37" s="54"/>
      <c r="J37" s="55" t="s">
        <v>17</v>
      </c>
      <c r="K37" s="56"/>
      <c r="L37" s="57">
        <f>X37</f>
        <v>0</v>
      </c>
      <c r="M37" s="58"/>
      <c r="N37" s="59">
        <f>IF(AND(M37&gt;75),ROUNDDOWN(0.8465*(M37-75)^1.42,0),0)</f>
        <v>0</v>
      </c>
      <c r="O37" s="58"/>
      <c r="P37" s="59">
        <f>IF(AND(O37&gt;210),ROUNDDOWN(0.14354*(O37-220)^1.4,0),0)</f>
        <v>0</v>
      </c>
      <c r="Q37" s="58"/>
      <c r="R37" s="59">
        <f>IF(AND(Q37&gt;10),ROUNDDOWN(5.33*(Q37-10)^1.1,0),0)</f>
        <v>0</v>
      </c>
      <c r="S37" s="61"/>
      <c r="T37" s="59">
        <f>IF(AND(S37&gt;26.8,S37&lt;44.24),IF(B37=1,ROUNDDOWN(4.86338*(44-S37)^1.81,0),ROUNDDOWN(4.86338*(44.24-S37)^1.81,0)),0)</f>
        <v>0</v>
      </c>
      <c r="U37" s="62"/>
      <c r="V37" s="71" t="s">
        <v>57</v>
      </c>
      <c r="W37" s="64">
        <f>I37*60+K37</f>
        <v>0</v>
      </c>
      <c r="X37" s="65">
        <f>IF(W37&gt;0,(INT(POWER(305.5-W37,1.85)*0.08713)),0)</f>
        <v>0</v>
      </c>
      <c r="Y37" s="43"/>
      <c r="Z37" s="43"/>
      <c r="AA37" s="11"/>
      <c r="AB37" s="11"/>
      <c r="AC37" s="43"/>
      <c r="AD37" s="43"/>
      <c r="AE37" s="43"/>
      <c r="AF37" s="11"/>
      <c r="AG37" s="11"/>
      <c r="AH37" s="11"/>
      <c r="AI37" s="11"/>
      <c r="AJ37" s="11"/>
      <c r="AK37" s="11"/>
    </row>
    <row r="38" spans="1:37" ht="12.75" customHeight="1" x14ac:dyDescent="0.2">
      <c r="A38" s="46"/>
      <c r="B38" s="47">
        <f>IF($A$1=1,"",B37)</f>
        <v>0</v>
      </c>
      <c r="C38" s="48" t="str">
        <f>IF($A$1=1,"",C37)</f>
        <v>ZŠ Wágnerovo náměstí Beroun</v>
      </c>
      <c r="D38" s="49" t="str">
        <f>IF($A$1=1,"",D37)</f>
        <v>SČ Z</v>
      </c>
      <c r="E38" s="50"/>
      <c r="F38" s="51">
        <f>E37</f>
        <v>4373</v>
      </c>
      <c r="G38" s="52"/>
      <c r="H38" s="53">
        <f>IF(AND(G38&gt;6.8,G38&lt;11.3),IF(B38=1,ROUNDDOWN(58.015*(11.26-G38)^1.81,0),ROUNDDOWN(58.015*(11.5-G38)^1.81,0)),0)</f>
        <v>0</v>
      </c>
      <c r="I38" s="54"/>
      <c r="J38" s="55" t="s">
        <v>17</v>
      </c>
      <c r="K38" s="114"/>
      <c r="L38" s="57">
        <f>X38</f>
        <v>0</v>
      </c>
      <c r="M38" s="58"/>
      <c r="N38" s="59">
        <f>IF(AND(M38&gt;75),ROUNDDOWN(0.8465*(M38-75)^1.42,0),0)</f>
        <v>0</v>
      </c>
      <c r="O38" s="58"/>
      <c r="P38" s="59">
        <f>IF(AND(O38&gt;210),ROUNDDOWN(0.14354*(O38-220)^1.4,0),0)</f>
        <v>0</v>
      </c>
      <c r="Q38" s="58"/>
      <c r="R38" s="59">
        <f>IF(AND(Q38&gt;10),ROUNDDOWN(5.33*(Q38-10)^1.1,0),0)</f>
        <v>0</v>
      </c>
      <c r="S38" s="61"/>
      <c r="T38" s="59"/>
      <c r="U38" s="62"/>
      <c r="V38" s="63"/>
      <c r="W38" s="64">
        <f>I38*60+K38</f>
        <v>0</v>
      </c>
      <c r="X38" s="65">
        <f>IF(W38&gt;0,(INT(POWER(305.5-W38,1.85)*0.08713)),0)</f>
        <v>0</v>
      </c>
      <c r="Y38" s="43"/>
      <c r="Z38" s="43"/>
      <c r="AA38" s="11"/>
      <c r="AB38" s="43"/>
      <c r="AC38" s="11"/>
      <c r="AD38" s="11"/>
      <c r="AE38" s="121"/>
      <c r="AF38" s="122"/>
      <c r="AG38" s="123"/>
      <c r="AH38" s="124"/>
      <c r="AI38" s="11"/>
      <c r="AJ38" s="11"/>
      <c r="AK38" s="11"/>
    </row>
    <row r="39" spans="1:37" ht="12.75" customHeight="1" x14ac:dyDescent="0.2">
      <c r="A39" s="46">
        <v>19</v>
      </c>
      <c r="B39" s="47">
        <v>0</v>
      </c>
      <c r="C39" s="125" t="s">
        <v>58</v>
      </c>
      <c r="D39" s="67" t="s">
        <v>56</v>
      </c>
      <c r="E39" s="68">
        <v>4344</v>
      </c>
      <c r="F39" s="116">
        <f>F40</f>
        <v>4344</v>
      </c>
      <c r="G39" s="70"/>
      <c r="H39" s="53">
        <f>IF(AND(G39&gt;6.8,G39&lt;11.3),IF(B39=1,ROUNDDOWN(58.015*(11.26-G39)^1.81,0),ROUNDDOWN(58.015*(11.5-G39)^1.81,0)),0)</f>
        <v>0</v>
      </c>
      <c r="I39" s="54"/>
      <c r="J39" s="55" t="s">
        <v>17</v>
      </c>
      <c r="K39" s="56"/>
      <c r="L39" s="57">
        <f>X39</f>
        <v>0</v>
      </c>
      <c r="M39" s="58"/>
      <c r="N39" s="59">
        <f>IF(AND(M39&gt;75),ROUNDDOWN(0.8465*(M39-75)^1.42,0),0)</f>
        <v>0</v>
      </c>
      <c r="O39" s="58"/>
      <c r="P39" s="59">
        <f>IF(AND(O39&gt;210),ROUNDDOWN(0.14354*(O39-220)^1.4,0),0)</f>
        <v>0</v>
      </c>
      <c r="Q39" s="58"/>
      <c r="R39" s="59">
        <f>IF(AND(Q39&gt;10),ROUNDDOWN(5.33*(Q39-10)^1.1,0),0)</f>
        <v>0</v>
      </c>
      <c r="S39" s="61"/>
      <c r="T39" s="59">
        <f>IF(AND(S39&gt;26.8,S39&lt;44.24),IF(B39=1,ROUNDDOWN(4.86338*(44-S39)^1.81,0),ROUNDDOWN(4.86338*(44.24-S39)^1.81,0)),0)</f>
        <v>0</v>
      </c>
      <c r="U39" s="62"/>
      <c r="V39" s="71" t="s">
        <v>59</v>
      </c>
      <c r="W39" s="64">
        <f>I39*60+K39</f>
        <v>0</v>
      </c>
      <c r="X39" s="65">
        <f>IF(W39&gt;0,(INT(POWER(305.5-W39,1.85)*0.08713)),0)</f>
        <v>0</v>
      </c>
      <c r="Y39" s="43"/>
      <c r="Z39" s="43"/>
      <c r="AA39" s="11"/>
      <c r="AB39" s="11"/>
      <c r="AC39" s="122"/>
      <c r="AD39" s="122"/>
      <c r="AE39" s="121"/>
      <c r="AF39" s="122"/>
      <c r="AG39" s="126"/>
      <c r="AH39" s="124"/>
      <c r="AI39" s="11"/>
      <c r="AJ39" s="11"/>
      <c r="AK39" s="11"/>
    </row>
    <row r="40" spans="1:37" ht="12.75" customHeight="1" x14ac:dyDescent="0.2">
      <c r="A40" s="46"/>
      <c r="B40" s="47">
        <f>IF($A$1=1,"",B39)</f>
        <v>0</v>
      </c>
      <c r="C40" s="48" t="str">
        <f>IF($A$1=1,"",C39)</f>
        <v xml:space="preserve">ZŠ Příbram - Březové Hory </v>
      </c>
      <c r="D40" s="49" t="str">
        <f>IF($A$1=1,"",D39)</f>
        <v>SČ Z</v>
      </c>
      <c r="E40" s="50"/>
      <c r="F40" s="51">
        <f>E39</f>
        <v>4344</v>
      </c>
      <c r="G40" s="52"/>
      <c r="H40" s="53">
        <f>IF(AND(G40&gt;6.8,G40&lt;11.3),IF(B40=1,ROUNDDOWN(58.015*(11.26-G40)^1.81,0),ROUNDDOWN(58.015*(11.5-G40)^1.81,0)),0)</f>
        <v>0</v>
      </c>
      <c r="I40" s="54"/>
      <c r="J40" s="55" t="s">
        <v>17</v>
      </c>
      <c r="K40" s="114"/>
      <c r="L40" s="57">
        <f>X40</f>
        <v>0</v>
      </c>
      <c r="M40" s="58"/>
      <c r="N40" s="59">
        <f>IF(AND(M40&gt;75),ROUNDDOWN(0.8465*(M40-75)^1.42,0),0)</f>
        <v>0</v>
      </c>
      <c r="O40" s="58"/>
      <c r="P40" s="59">
        <f>IF(AND(O40&gt;210),ROUNDDOWN(0.14354*(O40-220)^1.4,0),0)</f>
        <v>0</v>
      </c>
      <c r="Q40" s="58"/>
      <c r="R40" s="59">
        <f>IF(AND(Q40&gt;10),ROUNDDOWN(5.33*(Q40-10)^1.1,0),0)</f>
        <v>0</v>
      </c>
      <c r="S40" s="61"/>
      <c r="T40" s="59"/>
      <c r="U40" s="62"/>
      <c r="V40" s="63"/>
      <c r="W40" s="64">
        <f>I40*60+K40</f>
        <v>0</v>
      </c>
      <c r="X40" s="65">
        <f>IF(W40&gt;0,(INT(POWER(305.5-W40,1.85)*0.08713)),0)</f>
        <v>0</v>
      </c>
      <c r="Y40" s="43"/>
      <c r="Z40" s="43"/>
      <c r="AA40" s="11"/>
      <c r="AB40" s="43"/>
      <c r="AC40" s="122"/>
      <c r="AD40" s="122"/>
      <c r="AE40" s="121"/>
      <c r="AF40" s="122"/>
      <c r="AG40" s="126"/>
      <c r="AH40" s="124"/>
      <c r="AI40" s="11"/>
      <c r="AJ40" s="11"/>
      <c r="AK40" s="11"/>
    </row>
    <row r="41" spans="1:37" ht="12.75" customHeight="1" x14ac:dyDescent="0.2">
      <c r="A41" s="46">
        <v>20</v>
      </c>
      <c r="B41" s="47">
        <v>0</v>
      </c>
      <c r="C41" s="115" t="s">
        <v>60</v>
      </c>
      <c r="D41" s="67" t="s">
        <v>26</v>
      </c>
      <c r="E41" s="68">
        <v>4318</v>
      </c>
      <c r="F41" s="116">
        <f>F42</f>
        <v>4318</v>
      </c>
      <c r="G41" s="70"/>
      <c r="H41" s="53">
        <f>IF(AND(G41&gt;6.8,G41&lt;11.3),IF(B41=1,ROUNDDOWN(58.015*(11.26-G41)^1.81,0),ROUNDDOWN(58.015*(11.5-G41)^1.81,0)),0)</f>
        <v>0</v>
      </c>
      <c r="I41" s="54"/>
      <c r="J41" s="55" t="s">
        <v>17</v>
      </c>
      <c r="K41" s="56"/>
      <c r="L41" s="57">
        <f>X41</f>
        <v>0</v>
      </c>
      <c r="M41" s="58"/>
      <c r="N41" s="59">
        <f>IF(AND(M41&gt;75),ROUNDDOWN(0.8465*(M41-75)^1.42,0),0)</f>
        <v>0</v>
      </c>
      <c r="O41" s="58"/>
      <c r="P41" s="59">
        <f>IF(AND(O41&gt;210),ROUNDDOWN(0.14354*(O41-220)^1.4,0),0)</f>
        <v>0</v>
      </c>
      <c r="Q41" s="58"/>
      <c r="R41" s="59">
        <f>IF(AND(Q41&gt;10),ROUNDDOWN(5.33*(Q41-10)^1.1,0),0)</f>
        <v>0</v>
      </c>
      <c r="S41" s="61"/>
      <c r="T41" s="59">
        <f>IF(AND(S41&gt;26.8,S41&lt;44.24),IF(B41=1,ROUNDDOWN(4.86338*(44-S41)^1.81,0),ROUNDDOWN(4.86338*(44.24-S41)^1.81,0)),0)</f>
        <v>0</v>
      </c>
      <c r="U41" s="62"/>
      <c r="V41" s="71" t="s">
        <v>61</v>
      </c>
      <c r="W41" s="64">
        <f>I41*60+K41</f>
        <v>0</v>
      </c>
      <c r="X41" s="65">
        <f>IF(W41&gt;0,(INT(POWER(305.5-W41,1.85)*0.08713)),0)</f>
        <v>0</v>
      </c>
      <c r="Z41" s="122"/>
      <c r="AA41" s="122"/>
      <c r="AB41" s="122"/>
      <c r="AC41" s="122"/>
      <c r="AD41" s="122"/>
      <c r="AE41" s="121"/>
      <c r="AF41" s="122"/>
      <c r="AG41" s="127"/>
      <c r="AH41" s="124"/>
      <c r="AI41" s="11"/>
      <c r="AJ41" s="11"/>
      <c r="AK41" s="11"/>
    </row>
    <row r="42" spans="1:37" ht="12.75" customHeight="1" x14ac:dyDescent="0.2">
      <c r="A42" s="46"/>
      <c r="B42" s="47">
        <f>IF($A$1=1,"",B41)</f>
        <v>0</v>
      </c>
      <c r="C42" s="48" t="str">
        <f>IF($A$1=1,"",C41)</f>
        <v>Zš nám. Míru Vrchlabí</v>
      </c>
      <c r="D42" s="49" t="str">
        <f>IF($A$1=1,"",D41)</f>
        <v>HK</v>
      </c>
      <c r="E42" s="50"/>
      <c r="F42" s="51">
        <f>E41</f>
        <v>4318</v>
      </c>
      <c r="G42" s="52"/>
      <c r="H42" s="53">
        <f>IF(AND(G42&gt;6.8,G42&lt;11.3),IF(B42=1,ROUNDDOWN(58.015*(11.26-G42)^1.81,0),ROUNDDOWN(58.015*(11.5-G42)^1.81,0)),0)</f>
        <v>0</v>
      </c>
      <c r="I42" s="54"/>
      <c r="J42" s="55" t="s">
        <v>17</v>
      </c>
      <c r="K42" s="114"/>
      <c r="L42" s="57">
        <f>X42</f>
        <v>0</v>
      </c>
      <c r="M42" s="58"/>
      <c r="N42" s="59">
        <f>IF(AND(M42&gt;75),ROUNDDOWN(0.8465*(M42-75)^1.42,0),0)</f>
        <v>0</v>
      </c>
      <c r="O42" s="58"/>
      <c r="P42" s="59">
        <f>IF(AND(O42&gt;210),ROUNDDOWN(0.14354*(O42-220)^1.4,0),0)</f>
        <v>0</v>
      </c>
      <c r="Q42" s="58"/>
      <c r="R42" s="59">
        <f>IF(AND(Q42&gt;10),ROUNDDOWN(5.33*(Q42-10)^1.1,0),0)</f>
        <v>0</v>
      </c>
      <c r="S42" s="61"/>
      <c r="T42" s="59"/>
      <c r="U42" s="62"/>
      <c r="V42" s="63"/>
      <c r="W42" s="64">
        <f>I42*60+K42</f>
        <v>0</v>
      </c>
      <c r="X42" s="65">
        <f>IF(W42&gt;0,(INT(POWER(305.5-W42,1.85)*0.08713)),0)</f>
        <v>0</v>
      </c>
      <c r="Y42" s="43"/>
      <c r="Z42" s="122"/>
      <c r="AA42" s="122"/>
      <c r="AB42" s="122"/>
      <c r="AC42" s="122"/>
      <c r="AD42" s="122"/>
      <c r="AE42" s="121"/>
      <c r="AF42" s="122"/>
      <c r="AG42" s="127"/>
      <c r="AH42" s="124"/>
      <c r="AI42" s="11"/>
      <c r="AJ42" s="11"/>
      <c r="AK42" s="11"/>
    </row>
    <row r="43" spans="1:37" ht="12.75" customHeight="1" x14ac:dyDescent="0.2">
      <c r="A43" s="46">
        <v>21</v>
      </c>
      <c r="B43" s="47">
        <v>0</v>
      </c>
      <c r="C43" s="128" t="s">
        <v>62</v>
      </c>
      <c r="D43" s="67" t="s">
        <v>63</v>
      </c>
      <c r="E43" s="68">
        <f>$F44</f>
        <v>4298</v>
      </c>
      <c r="F43" s="116">
        <f>F44</f>
        <v>4298</v>
      </c>
      <c r="G43" s="70">
        <v>8.31</v>
      </c>
      <c r="H43" s="53">
        <f>IF(AND(G43&gt;6.8,G43&lt;11.3),IF(B43=1,ROUNDDOWN(58.015*(11.26-G43)^1.81,0),ROUNDDOWN(58.015*(11.5-G43)^1.81,0)),0)</f>
        <v>473</v>
      </c>
      <c r="I43" s="54">
        <v>3</v>
      </c>
      <c r="J43" s="55" t="s">
        <v>17</v>
      </c>
      <c r="K43" s="56">
        <v>15.98</v>
      </c>
      <c r="L43" s="57">
        <f>X43</f>
        <v>516</v>
      </c>
      <c r="M43" s="58">
        <v>151</v>
      </c>
      <c r="N43" s="59">
        <f>IF(AND(M43&gt;75),ROUNDDOWN(0.8465*(M43-75)^1.42,0),0)</f>
        <v>396</v>
      </c>
      <c r="O43" s="58">
        <v>484</v>
      </c>
      <c r="P43" s="59">
        <f>IF(AND(O43&gt;210),ROUNDDOWN(0.14354*(O43-220)^1.4,0),0)</f>
        <v>352</v>
      </c>
      <c r="Q43" s="58">
        <v>64.319999999999993</v>
      </c>
      <c r="R43" s="59">
        <f>IF(AND(Q43&gt;10),ROUNDDOWN(5.33*(Q43-10)^1.1,0),0)</f>
        <v>431</v>
      </c>
      <c r="S43" s="61">
        <v>33.090000000000003</v>
      </c>
      <c r="T43" s="59">
        <f>IF(AND(S43&gt;26.8,S43&lt;44.24),IF(B43=1,ROUNDDOWN(4.86338*(44-S43)^1.81,0),ROUNDDOWN(4.86338*(44.24-S43)^1.81,0)),0)</f>
        <v>382</v>
      </c>
      <c r="U43" s="62"/>
      <c r="V43" s="71" t="s">
        <v>64</v>
      </c>
      <c r="W43" s="64">
        <f>I43*60+K43</f>
        <v>195.98</v>
      </c>
      <c r="X43" s="65">
        <f>IF(W43&gt;0,(INT(POWER(305.5-W43,1.85)*0.08713)),0)</f>
        <v>516</v>
      </c>
      <c r="Y43" s="43"/>
      <c r="Z43" s="122"/>
      <c r="AA43" s="122"/>
      <c r="AB43" s="122"/>
      <c r="AC43" s="122"/>
      <c r="AD43" s="122"/>
      <c r="AE43" s="121"/>
      <c r="AF43" s="122"/>
      <c r="AG43" s="127"/>
      <c r="AH43" s="124"/>
      <c r="AI43" s="11"/>
      <c r="AJ43" s="11"/>
      <c r="AK43" s="11"/>
    </row>
    <row r="44" spans="1:37" ht="12.75" customHeight="1" x14ac:dyDescent="0.2">
      <c r="A44" s="46"/>
      <c r="B44" s="47">
        <f>IF($A$1=1,"",B43)</f>
        <v>0</v>
      </c>
      <c r="C44" s="48" t="str">
        <f>IF($A$1=1,"",C43)</f>
        <v>ZŠ U Stadionu Chrudim</v>
      </c>
      <c r="D44" s="49" t="str">
        <f>IF($A$1=1,"",D43)</f>
        <v>PE</v>
      </c>
      <c r="E44" s="50"/>
      <c r="F44" s="51">
        <f>H43+H44+L43+L44+N43+N44+P43+P44+R43+R44+T43</f>
        <v>4298</v>
      </c>
      <c r="G44" s="52">
        <v>8.48</v>
      </c>
      <c r="H44" s="53">
        <f>IF(AND(G44&gt;6.8,G44&lt;11.3),IF(B44=1,ROUNDDOWN(58.015*(11.26-G44)^1.81,0),ROUNDDOWN(58.015*(11.5-G44)^1.81,0)),0)</f>
        <v>428</v>
      </c>
      <c r="I44" s="54">
        <v>3</v>
      </c>
      <c r="J44" s="55" t="s">
        <v>17</v>
      </c>
      <c r="K44" s="114">
        <v>40.65</v>
      </c>
      <c r="L44" s="57">
        <f>X44</f>
        <v>322</v>
      </c>
      <c r="M44" s="58">
        <v>143</v>
      </c>
      <c r="N44" s="59">
        <f>IF(AND(M44&gt;75),ROUNDDOWN(0.8465*(M44-75)^1.42,0),0)</f>
        <v>338</v>
      </c>
      <c r="O44" s="58">
        <v>449</v>
      </c>
      <c r="P44" s="59">
        <f>IF(AND(O44&gt;210),ROUNDDOWN(0.14354*(O44-220)^1.4,0),0)</f>
        <v>288</v>
      </c>
      <c r="Q44" s="58">
        <v>57.52</v>
      </c>
      <c r="R44" s="59">
        <f>IF(AND(Q44&gt;10),ROUNDDOWN(5.33*(Q44-10)^1.1,0),0)</f>
        <v>372</v>
      </c>
      <c r="S44" s="61"/>
      <c r="T44" s="59"/>
      <c r="U44" s="62"/>
      <c r="V44" s="63"/>
      <c r="W44" s="64">
        <f>I44*60+K44</f>
        <v>220.65</v>
      </c>
      <c r="X44" s="65">
        <f>IF(W44&gt;0,(INT(POWER(305.5-W44,1.85)*0.08713)),0)</f>
        <v>322</v>
      </c>
      <c r="Y44" s="43"/>
      <c r="Z44" s="122"/>
      <c r="AA44" s="122"/>
      <c r="AB44" s="122"/>
      <c r="AC44" s="122"/>
      <c r="AD44" s="122"/>
      <c r="AE44" s="121"/>
      <c r="AF44" s="122"/>
      <c r="AG44" s="127"/>
      <c r="AH44" s="124"/>
      <c r="AI44" s="11"/>
      <c r="AJ44" s="11"/>
      <c r="AK44" s="11"/>
    </row>
    <row r="45" spans="1:37" ht="12.75" customHeight="1" x14ac:dyDescent="0.2">
      <c r="A45" s="46">
        <v>22</v>
      </c>
      <c r="B45" s="47">
        <v>0</v>
      </c>
      <c r="C45" s="117" t="s">
        <v>65</v>
      </c>
      <c r="D45" s="67" t="s">
        <v>63</v>
      </c>
      <c r="E45" s="68">
        <f>$F46</f>
        <v>4297</v>
      </c>
      <c r="F45" s="116">
        <f>F46</f>
        <v>4297</v>
      </c>
      <c r="G45" s="70">
        <v>8.6199999999999992</v>
      </c>
      <c r="H45" s="53">
        <f>IF(AND(G45&gt;6.8,G45&lt;11.3),IF(B45=1,ROUNDDOWN(58.015*(11.26-G45)^1.81,0),ROUNDDOWN(58.015*(11.5-G45)^1.81,0)),0)</f>
        <v>393</v>
      </c>
      <c r="I45" s="54">
        <v>3</v>
      </c>
      <c r="J45" s="55" t="s">
        <v>17</v>
      </c>
      <c r="K45" s="56">
        <v>14.9</v>
      </c>
      <c r="L45" s="57">
        <f>X45</f>
        <v>526</v>
      </c>
      <c r="M45" s="58">
        <v>171</v>
      </c>
      <c r="N45" s="59">
        <f>IF(AND(M45&gt;75),ROUNDDOWN(0.8465*(M45-75)^1.42,0),0)</f>
        <v>552</v>
      </c>
      <c r="O45" s="58">
        <v>506</v>
      </c>
      <c r="P45" s="59">
        <f>IF(AND(O45&gt;210),ROUNDDOWN(0.14354*(O45-220)^1.4,0),0)</f>
        <v>394</v>
      </c>
      <c r="Q45" s="58">
        <v>57.31</v>
      </c>
      <c r="R45" s="59">
        <f>IF(AND(Q45&gt;10),ROUNDDOWN(5.33*(Q45-10)^1.1,0),0)</f>
        <v>370</v>
      </c>
      <c r="S45" s="61">
        <v>32.89</v>
      </c>
      <c r="T45" s="59">
        <f>IF(AND(S45&gt;26.8,S45&lt;44.24),IF(B45=1,ROUNDDOWN(4.86338*(44-S45)^1.81,0),ROUNDDOWN(4.86338*(44.24-S45)^1.81,0)),0)</f>
        <v>394</v>
      </c>
      <c r="U45" s="62"/>
      <c r="V45" s="71" t="s">
        <v>66</v>
      </c>
      <c r="W45" s="64">
        <f>I45*60+K45</f>
        <v>194.9</v>
      </c>
      <c r="X45" s="65">
        <f>IF(W45&gt;0,(INT(POWER(305.5-W45,1.85)*0.08713)),0)</f>
        <v>526</v>
      </c>
      <c r="Y45" s="43"/>
      <c r="Z45" s="122"/>
      <c r="AA45" s="122"/>
      <c r="AB45" s="122"/>
      <c r="AC45" s="122"/>
      <c r="AD45" s="122"/>
      <c r="AE45" s="121"/>
      <c r="AF45" s="122"/>
      <c r="AG45" s="123"/>
      <c r="AH45" s="124"/>
      <c r="AI45" s="11"/>
      <c r="AJ45" s="11"/>
      <c r="AK45" s="11"/>
    </row>
    <row r="46" spans="1:37" ht="12.75" customHeight="1" x14ac:dyDescent="0.2">
      <c r="A46" s="46"/>
      <c r="B46" s="47">
        <f>IF($A$1=1,"",B45)</f>
        <v>0</v>
      </c>
      <c r="C46" s="48" t="str">
        <f>IF($A$1=1,"",C45)</f>
        <v>ZŠ Benešovo náměstí Pardubice</v>
      </c>
      <c r="D46" s="49" t="str">
        <f>IF($A$1=1,"",D45)</f>
        <v>PE</v>
      </c>
      <c r="E46" s="50"/>
      <c r="F46" s="51">
        <f>H45+H46+L45+L46+N45+N46+P45+P46+R45+R46+T45</f>
        <v>4297</v>
      </c>
      <c r="G46" s="52">
        <v>8.67</v>
      </c>
      <c r="H46" s="53">
        <f>IF(AND(G46&gt;6.8,G46&lt;11.3),IF(B46=1,ROUNDDOWN(58.015*(11.26-G46)^1.81,0),ROUNDDOWN(58.015*(11.5-G46)^1.81,0)),0)</f>
        <v>381</v>
      </c>
      <c r="I46" s="54">
        <v>3</v>
      </c>
      <c r="J46" s="55" t="s">
        <v>17</v>
      </c>
      <c r="K46" s="114">
        <v>40.89</v>
      </c>
      <c r="L46" s="57">
        <f>X46</f>
        <v>320</v>
      </c>
      <c r="M46" s="58">
        <v>143</v>
      </c>
      <c r="N46" s="59">
        <f>IF(AND(M46&gt;75),ROUNDDOWN(0.8465*(M46-75)^1.42,0),0)</f>
        <v>338</v>
      </c>
      <c r="O46" s="58">
        <v>465</v>
      </c>
      <c r="P46" s="59">
        <f>IF(AND(O46&gt;210),ROUNDDOWN(0.14354*(O46-220)^1.4,0),0)</f>
        <v>317</v>
      </c>
      <c r="Q46" s="58">
        <v>50.49</v>
      </c>
      <c r="R46" s="59">
        <f>IF(AND(Q46&gt;10),ROUNDDOWN(5.33*(Q46-10)^1.1,0),0)</f>
        <v>312</v>
      </c>
      <c r="S46" s="61"/>
      <c r="T46" s="59"/>
      <c r="U46" s="62"/>
      <c r="V46" s="63"/>
      <c r="W46" s="64">
        <f>I46*60+K46</f>
        <v>220.89</v>
      </c>
      <c r="X46" s="65">
        <f>IF(W46&gt;0,(INT(POWER(305.5-W46,1.85)*0.08713)),0)</f>
        <v>320</v>
      </c>
      <c r="Y46" s="43"/>
      <c r="Z46" s="122"/>
      <c r="AA46" s="122"/>
      <c r="AB46" s="122"/>
      <c r="AC46" s="122"/>
      <c r="AD46" s="122"/>
      <c r="AE46" s="121"/>
      <c r="AF46" s="122"/>
      <c r="AG46" s="127"/>
      <c r="AH46" s="124"/>
      <c r="AI46" s="11"/>
      <c r="AJ46" s="11"/>
      <c r="AK46" s="11"/>
    </row>
    <row r="47" spans="1:37" ht="12.75" customHeight="1" x14ac:dyDescent="0.2">
      <c r="A47" s="46">
        <v>23</v>
      </c>
      <c r="B47" s="47">
        <v>0</v>
      </c>
      <c r="C47" s="117" t="s">
        <v>67</v>
      </c>
      <c r="D47" s="67" t="s">
        <v>68</v>
      </c>
      <c r="E47" s="68">
        <f>$F48</f>
        <v>4284</v>
      </c>
      <c r="F47" s="116">
        <f>F48</f>
        <v>4284</v>
      </c>
      <c r="G47" s="70">
        <v>8.48</v>
      </c>
      <c r="H47" s="53">
        <f>IF(AND(G47&gt;6.8,G47&lt;11.3),IF(B47=1,ROUNDDOWN(58.015*(11.26-G47)^1.81,0),ROUNDDOWN(58.015*(11.5-G47)^1.81,0)),0)</f>
        <v>428</v>
      </c>
      <c r="I47" s="54">
        <v>3</v>
      </c>
      <c r="J47" s="55" t="s">
        <v>17</v>
      </c>
      <c r="K47" s="56">
        <v>9.6300000000000008</v>
      </c>
      <c r="L47" s="57">
        <f>X47</f>
        <v>573</v>
      </c>
      <c r="M47" s="58">
        <v>139</v>
      </c>
      <c r="N47" s="59">
        <f>IF(AND(M47&gt;75),ROUNDDOWN(0.8465*(M47-75)^1.42,0),0)</f>
        <v>310</v>
      </c>
      <c r="O47" s="58">
        <v>473</v>
      </c>
      <c r="P47" s="59">
        <f>IF(AND(O47&gt;210),ROUNDDOWN(0.14354*(O47-220)^1.4,0),0)</f>
        <v>332</v>
      </c>
      <c r="Q47" s="60">
        <v>52.1</v>
      </c>
      <c r="R47" s="59">
        <f>IF(AND(Q47&gt;10),ROUNDDOWN(5.33*(Q47-10)^1.1,0),0)</f>
        <v>326</v>
      </c>
      <c r="S47" s="61">
        <v>32.17</v>
      </c>
      <c r="T47" s="59">
        <f>IF(AND(S47&gt;26.8,S47&lt;44.24),IF(B47=1,ROUNDDOWN(4.86338*(44-S47)^1.81,0),ROUNDDOWN(4.86338*(44.24-S47)^1.81,0)),0)</f>
        <v>441</v>
      </c>
      <c r="U47" s="62"/>
      <c r="V47" s="71" t="s">
        <v>69</v>
      </c>
      <c r="W47" s="64">
        <f>I47*60+K47</f>
        <v>189.63</v>
      </c>
      <c r="X47" s="65">
        <f>IF(W47&gt;0,(INT(POWER(305.5-W47,1.85)*0.08713)),0)</f>
        <v>573</v>
      </c>
      <c r="Y47" s="43"/>
      <c r="Z47" s="122"/>
      <c r="AA47" s="122"/>
      <c r="AB47" s="122"/>
      <c r="AC47" s="122"/>
      <c r="AD47" s="122"/>
      <c r="AE47" s="121"/>
      <c r="AF47" s="122"/>
      <c r="AG47" s="126"/>
      <c r="AH47" s="124"/>
      <c r="AI47" s="11"/>
      <c r="AJ47" s="11"/>
      <c r="AK47" s="11"/>
    </row>
    <row r="48" spans="1:37" ht="12.75" customHeight="1" x14ac:dyDescent="0.2">
      <c r="A48" s="46"/>
      <c r="B48" s="47">
        <f>IF($A$1=1,"",B47)</f>
        <v>0</v>
      </c>
      <c r="C48" s="48" t="str">
        <f>IF($A$1=1,"",C47)</f>
        <v>ZŠ Zborovská Tábor</v>
      </c>
      <c r="D48" s="67" t="s">
        <v>68</v>
      </c>
      <c r="E48" s="50"/>
      <c r="F48" s="51">
        <f>H47+H48+L47+L48+N47+N48+P47+P48+R47+R48+T47</f>
        <v>4284</v>
      </c>
      <c r="G48" s="52">
        <v>8.48</v>
      </c>
      <c r="H48" s="53">
        <f>IF(AND(G48&gt;6.8,G48&lt;11.3),IF(B48=1,ROUNDDOWN(58.015*(11.26-G48)^1.81,0),ROUNDDOWN(58.015*(11.5-G48)^1.81,0)),0)</f>
        <v>428</v>
      </c>
      <c r="I48" s="54">
        <v>3</v>
      </c>
      <c r="J48" s="55" t="s">
        <v>17</v>
      </c>
      <c r="K48" s="56">
        <v>11.77</v>
      </c>
      <c r="L48" s="57">
        <f>X48</f>
        <v>554</v>
      </c>
      <c r="M48" s="58">
        <v>135</v>
      </c>
      <c r="N48" s="59">
        <f>IF(AND(M48&gt;75),ROUNDDOWN(0.8465*(M48-75)^1.42,0),0)</f>
        <v>283</v>
      </c>
      <c r="O48" s="58">
        <v>464</v>
      </c>
      <c r="P48" s="59">
        <f>IF(AND(O48&gt;210),ROUNDDOWN(0.14354*(O48-220)^1.4,0),0)</f>
        <v>315</v>
      </c>
      <c r="Q48" s="60">
        <v>48.42</v>
      </c>
      <c r="R48" s="59">
        <f>IF(AND(Q48&gt;10),ROUNDDOWN(5.33*(Q48-10)^1.1,0),0)</f>
        <v>294</v>
      </c>
      <c r="S48" s="61"/>
      <c r="T48" s="59"/>
      <c r="U48" s="62"/>
      <c r="V48" s="63"/>
      <c r="W48" s="64">
        <f>I48*60+K48</f>
        <v>191.77</v>
      </c>
      <c r="X48" s="65">
        <f>IF(W48&gt;0,(INT(POWER(305.5-W48,1.85)*0.08713)),0)</f>
        <v>554</v>
      </c>
      <c r="Y48" s="43"/>
      <c r="Z48" s="122"/>
      <c r="AA48" s="122"/>
      <c r="AB48" s="122"/>
      <c r="AC48" s="122"/>
      <c r="AD48" s="122"/>
      <c r="AE48" s="121"/>
      <c r="AF48" s="122"/>
      <c r="AG48" s="126"/>
      <c r="AH48" s="124"/>
      <c r="AI48" s="11"/>
      <c r="AJ48" s="11"/>
      <c r="AK48" s="11"/>
    </row>
    <row r="49" spans="1:39" ht="12.75" customHeight="1" x14ac:dyDescent="0.2">
      <c r="A49" s="46">
        <v>24</v>
      </c>
      <c r="B49" s="47">
        <v>0</v>
      </c>
      <c r="C49" s="129" t="s">
        <v>70</v>
      </c>
      <c r="D49" s="67" t="s">
        <v>20</v>
      </c>
      <c r="E49" s="68">
        <v>4279</v>
      </c>
      <c r="F49" s="116">
        <f>F50</f>
        <v>4279</v>
      </c>
      <c r="G49" s="70"/>
      <c r="H49" s="53">
        <f>IF(AND(G49&gt;6.8,G49&lt;11.3),IF(B49=1,ROUNDDOWN(58.015*(11.26-G49)^1.81,0),ROUNDDOWN(58.015*(11.5-G49)^1.81,0)),0)</f>
        <v>0</v>
      </c>
      <c r="I49" s="54"/>
      <c r="J49" s="55" t="s">
        <v>17</v>
      </c>
      <c r="K49" s="56"/>
      <c r="L49" s="57">
        <f>X49</f>
        <v>0</v>
      </c>
      <c r="M49" s="58"/>
      <c r="N49" s="59">
        <f>IF(AND(M49&gt;75),ROUNDDOWN(0.8465*(M49-75)^1.42,0),0)</f>
        <v>0</v>
      </c>
      <c r="O49" s="58"/>
      <c r="P49" s="59">
        <f>IF(AND(O49&gt;210),ROUNDDOWN(0.14354*(O49-220)^1.4,0),0)</f>
        <v>0</v>
      </c>
      <c r="Q49" s="60"/>
      <c r="R49" s="59">
        <f>IF(AND(Q49&gt;10),ROUNDDOWN(5.33*(Q49-10)^1.1,0),0)</f>
        <v>0</v>
      </c>
      <c r="S49" s="61"/>
      <c r="T49" s="59">
        <f>IF(AND(S49&gt;26.8,S49&lt;44.24),IF(B49=1,ROUNDDOWN(4.86338*(44-S49)^1.81,0),ROUNDDOWN(4.86338*(44.24-S49)^1.81,0)),0)</f>
        <v>0</v>
      </c>
      <c r="U49" s="62"/>
      <c r="V49" s="71" t="s">
        <v>71</v>
      </c>
      <c r="W49" s="64">
        <f>I49*60+K49</f>
        <v>0</v>
      </c>
      <c r="X49" s="65">
        <f>IF(W49&gt;0,(INT(POWER(305.5-W49,1.85)*0.08713)),0)</f>
        <v>0</v>
      </c>
      <c r="Y49" s="43"/>
      <c r="Z49" s="124"/>
      <c r="AA49" s="122"/>
      <c r="AB49" s="122"/>
      <c r="AC49" s="122"/>
      <c r="AD49" s="122"/>
      <c r="AE49" s="121"/>
      <c r="AF49" s="122"/>
      <c r="AG49" s="126"/>
      <c r="AH49" s="124"/>
      <c r="AI49" s="11"/>
      <c r="AJ49" s="11"/>
      <c r="AK49" s="11"/>
    </row>
    <row r="50" spans="1:39" ht="12.75" customHeight="1" x14ac:dyDescent="0.2">
      <c r="A50" s="46"/>
      <c r="B50" s="47">
        <f>IF($A$1=1,"",B49)</f>
        <v>0</v>
      </c>
      <c r="C50" s="48" t="str">
        <f>IF($A$1=1,"",C49)</f>
        <v>ZŠ Břeclav Slovácká</v>
      </c>
      <c r="D50" s="49" t="str">
        <f>IF($A$1=1,"",D49)</f>
        <v>JM</v>
      </c>
      <c r="E50" s="50"/>
      <c r="F50" s="51">
        <f>E49</f>
        <v>4279</v>
      </c>
      <c r="G50" s="52"/>
      <c r="H50" s="53">
        <f>IF(AND(G50&gt;6.8,G50&lt;11.3),IF(B50=1,ROUNDDOWN(58.015*(11.26-G50)^1.81,0),ROUNDDOWN(58.015*(11.5-G50)^1.81,0)),0)</f>
        <v>0</v>
      </c>
      <c r="I50" s="54"/>
      <c r="J50" s="55" t="s">
        <v>17</v>
      </c>
      <c r="K50" s="56"/>
      <c r="L50" s="57">
        <f>X50</f>
        <v>0</v>
      </c>
      <c r="M50" s="58"/>
      <c r="N50" s="59">
        <f>IF(AND(M50&gt;75),ROUNDDOWN(0.8465*(M50-75)^1.42,0),0)</f>
        <v>0</v>
      </c>
      <c r="O50" s="58"/>
      <c r="P50" s="59">
        <f>IF(AND(O50&gt;210),ROUNDDOWN(0.14354*(O50-220)^1.4,0),0)</f>
        <v>0</v>
      </c>
      <c r="Q50" s="58"/>
      <c r="R50" s="59">
        <f>IF(AND(Q50&gt;10),ROUNDDOWN(5.33*(Q50-10)^1.1,0),0)</f>
        <v>0</v>
      </c>
      <c r="S50" s="61"/>
      <c r="T50" s="59"/>
      <c r="U50" s="62"/>
      <c r="V50" s="63"/>
      <c r="W50" s="64">
        <f>I50*60+K50</f>
        <v>0</v>
      </c>
      <c r="X50" s="65">
        <f>IF(W50&gt;0,(INT(POWER(305.5-W50,1.85)*0.08713)),0)</f>
        <v>0</v>
      </c>
      <c r="Y50" s="43"/>
      <c r="Z50" s="122"/>
      <c r="AA50" s="122"/>
      <c r="AB50" s="122"/>
      <c r="AC50" s="122"/>
      <c r="AD50" s="122"/>
      <c r="AE50" s="121"/>
      <c r="AF50" s="122"/>
      <c r="AG50" s="126"/>
      <c r="AH50" s="124"/>
      <c r="AI50" s="11"/>
      <c r="AJ50" s="11"/>
      <c r="AK50" s="11"/>
    </row>
    <row r="51" spans="1:39" ht="12.75" customHeight="1" x14ac:dyDescent="0.2">
      <c r="A51" s="46">
        <v>25</v>
      </c>
      <c r="B51" s="47">
        <v>0</v>
      </c>
      <c r="C51" s="117" t="s">
        <v>72</v>
      </c>
      <c r="D51" s="67" t="s">
        <v>38</v>
      </c>
      <c r="E51" s="68">
        <f>$F52</f>
        <v>4256</v>
      </c>
      <c r="F51" s="116">
        <f>F52</f>
        <v>4256</v>
      </c>
      <c r="G51" s="70">
        <v>7.92</v>
      </c>
      <c r="H51" s="53">
        <f>IF(AND(G51&gt;6.8,G51&lt;11.3),IF(B51=1,ROUNDDOWN(58.015*(11.26-G51)^1.81,0),ROUNDDOWN(58.015*(11.5-G51)^1.81,0)),0)</f>
        <v>583</v>
      </c>
      <c r="I51" s="54">
        <v>3</v>
      </c>
      <c r="J51" s="55" t="s">
        <v>17</v>
      </c>
      <c r="K51" s="56">
        <v>13.42</v>
      </c>
      <c r="L51" s="57">
        <f>X51</f>
        <v>539</v>
      </c>
      <c r="M51" s="58">
        <v>163</v>
      </c>
      <c r="N51" s="59">
        <f>IF(AND(M51&gt;75),ROUNDDOWN(0.8465*(M51-75)^1.42,0),0)</f>
        <v>488</v>
      </c>
      <c r="O51" s="58">
        <v>486</v>
      </c>
      <c r="P51" s="59">
        <f>IF(AND(O51&gt;210),ROUNDDOWN(0.14354*(O51-220)^1.4,0),0)</f>
        <v>356</v>
      </c>
      <c r="Q51" s="58">
        <v>56.05</v>
      </c>
      <c r="R51" s="59">
        <f>IF(AND(Q51&gt;10),ROUNDDOWN(5.33*(Q51-10)^1.1,0),0)</f>
        <v>359</v>
      </c>
      <c r="S51" s="61">
        <v>33.130000000000003</v>
      </c>
      <c r="T51" s="59">
        <f>IF(AND(S51&gt;26.8,S51&lt;44.24),IF(B51=1,ROUNDDOWN(4.86338*(44-S51)^1.81,0),ROUNDDOWN(4.86338*(44.24-S51)^1.81,0)),0)</f>
        <v>379</v>
      </c>
      <c r="U51" s="62"/>
      <c r="V51" s="71" t="s">
        <v>73</v>
      </c>
      <c r="W51" s="64">
        <f>I51*60+K51</f>
        <v>193.42</v>
      </c>
      <c r="X51" s="65">
        <f>IF(W51&gt;0,(INT(POWER(305.5-W51,1.85)*0.08713)),0)</f>
        <v>539</v>
      </c>
      <c r="Y51" s="43"/>
      <c r="Z51" s="122"/>
      <c r="AA51" s="126"/>
      <c r="AB51" s="122"/>
      <c r="AC51" s="122"/>
      <c r="AD51" s="122"/>
      <c r="AE51" s="121"/>
      <c r="AF51" s="122"/>
      <c r="AG51" s="126"/>
      <c r="AH51" s="124"/>
      <c r="AI51" s="81"/>
      <c r="AJ51" s="81"/>
      <c r="AK51" s="11"/>
      <c r="AL51" s="11"/>
      <c r="AM51" s="11"/>
    </row>
    <row r="52" spans="1:39" ht="12.75" customHeight="1" x14ac:dyDescent="0.2">
      <c r="A52" s="46"/>
      <c r="B52" s="47">
        <f>IF($A$1=1,"",B51)</f>
        <v>0</v>
      </c>
      <c r="C52" s="48" t="str">
        <f>IF($A$1=1,"",C51)</f>
        <v>ZŠ Staré Město</v>
      </c>
      <c r="D52" s="49" t="str">
        <f>IF($A$1=1,"",D51)</f>
        <v>ZL</v>
      </c>
      <c r="E52" s="50"/>
      <c r="F52" s="51">
        <f>H51+H52+L51+L52+N51+N52+P51+P52+R51+R52+T51</f>
        <v>4256</v>
      </c>
      <c r="G52" s="52">
        <v>8.8699999999999992</v>
      </c>
      <c r="H52" s="53">
        <f>IF(AND(G52&gt;6.8,G52&lt;11.3),IF(B52=1,ROUNDDOWN(58.015*(11.26-G52)^1.81,0),ROUNDDOWN(58.015*(11.5-G52)^1.81,0)),0)</f>
        <v>333</v>
      </c>
      <c r="I52" s="54">
        <v>3</v>
      </c>
      <c r="J52" s="55" t="s">
        <v>17</v>
      </c>
      <c r="K52" s="114">
        <v>30.16</v>
      </c>
      <c r="L52" s="57">
        <f>X52</f>
        <v>399</v>
      </c>
      <c r="M52" s="58">
        <v>130</v>
      </c>
      <c r="N52" s="59">
        <f>IF(AND(M52&gt;75),ROUNDDOWN(0.8465*(M52-75)^1.42,0),0)</f>
        <v>250</v>
      </c>
      <c r="O52" s="58">
        <v>424</v>
      </c>
      <c r="P52" s="59">
        <f>IF(AND(O52&gt;210),ROUNDDOWN(0.14354*(O52-220)^1.4,0),0)</f>
        <v>245</v>
      </c>
      <c r="Q52" s="58">
        <v>52.02</v>
      </c>
      <c r="R52" s="59">
        <f>IF(AND(Q52&gt;10),ROUNDDOWN(5.33*(Q52-10)^1.1,0),0)</f>
        <v>325</v>
      </c>
      <c r="S52" s="61"/>
      <c r="T52" s="59"/>
      <c r="U52" s="62"/>
      <c r="V52" s="63"/>
      <c r="W52" s="64">
        <f>I52*60+K52</f>
        <v>210.16</v>
      </c>
      <c r="X52" s="65">
        <f>IF(W52&gt;0,(INT(POWER(305.5-W52,1.85)*0.08713)),0)</f>
        <v>399</v>
      </c>
      <c r="Y52" s="43"/>
      <c r="Z52" s="122"/>
      <c r="AA52" s="122"/>
      <c r="AB52" s="122"/>
      <c r="AC52" s="122"/>
      <c r="AD52" s="122"/>
      <c r="AE52" s="121"/>
      <c r="AF52" s="122"/>
      <c r="AG52" s="127"/>
      <c r="AH52" s="124"/>
      <c r="AI52" s="81"/>
      <c r="AJ52" s="81"/>
      <c r="AK52" s="11"/>
      <c r="AL52" s="11"/>
      <c r="AM52" s="11"/>
    </row>
    <row r="53" spans="1:39" ht="12.75" customHeight="1" x14ac:dyDescent="0.2">
      <c r="A53" s="46">
        <v>26</v>
      </c>
      <c r="B53" s="47">
        <v>0</v>
      </c>
      <c r="C53" s="129" t="s">
        <v>74</v>
      </c>
      <c r="D53" s="67" t="s">
        <v>20</v>
      </c>
      <c r="E53" s="68">
        <v>4244</v>
      </c>
      <c r="F53" s="116">
        <f>F54</f>
        <v>4244</v>
      </c>
      <c r="G53" s="70"/>
      <c r="H53" s="53">
        <f>IF(AND(G53&gt;6.8,G53&lt;11.3),IF(B53=1,ROUNDDOWN(58.015*(11.26-G53)^1.81,0),ROUNDDOWN(58.015*(11.5-G53)^1.81,0)),0)</f>
        <v>0</v>
      </c>
      <c r="I53" s="54"/>
      <c r="J53" s="55" t="s">
        <v>17</v>
      </c>
      <c r="K53" s="56"/>
      <c r="L53" s="57">
        <f>X53</f>
        <v>0</v>
      </c>
      <c r="M53" s="58"/>
      <c r="N53" s="59">
        <f>IF(AND(M53&gt;75),ROUNDDOWN(0.8465*(M53-75)^1.42,0),0)</f>
        <v>0</v>
      </c>
      <c r="O53" s="58"/>
      <c r="P53" s="59">
        <f>IF(AND(O53&gt;210),ROUNDDOWN(0.14354*(O53-220)^1.4,0),0)</f>
        <v>0</v>
      </c>
      <c r="Q53" s="60"/>
      <c r="R53" s="59">
        <f>IF(AND(Q53&gt;10),ROUNDDOWN(5.33*(Q53-10)^1.1,0),0)</f>
        <v>0</v>
      </c>
      <c r="S53" s="61"/>
      <c r="T53" s="59">
        <f>IF(AND(S53&gt;26.8,S53&lt;44.24),IF(B53=1,ROUNDDOWN(4.86338*(44-S53)^1.81,0),ROUNDDOWN(4.86338*(44.24-S53)^1.81,0)),0)</f>
        <v>0</v>
      </c>
      <c r="U53" s="62"/>
      <c r="V53" s="71" t="s">
        <v>75</v>
      </c>
      <c r="W53" s="64">
        <f>I53*60+K53</f>
        <v>0</v>
      </c>
      <c r="X53" s="65">
        <f>IF(W53&gt;0,(INT(POWER(305.5-W53,1.85)*0.08713)),0)</f>
        <v>0</v>
      </c>
      <c r="Y53" s="43"/>
      <c r="Z53" s="122"/>
      <c r="AA53" s="122"/>
      <c r="AB53" s="122"/>
      <c r="AC53" s="122"/>
      <c r="AD53" s="122"/>
      <c r="AE53" s="121"/>
      <c r="AF53" s="122"/>
      <c r="AG53" s="127"/>
      <c r="AH53" s="124"/>
      <c r="AI53" s="81"/>
      <c r="AJ53" s="81"/>
      <c r="AK53" s="11"/>
      <c r="AL53" s="11"/>
      <c r="AM53" s="11"/>
    </row>
    <row r="54" spans="1:39" ht="12.75" customHeight="1" x14ac:dyDescent="0.2">
      <c r="A54" s="46"/>
      <c r="B54" s="47">
        <f>IF($A$1=1,"",B53)</f>
        <v>0</v>
      </c>
      <c r="C54" s="48" t="str">
        <f>IF($A$1=1,"",C53)</f>
        <v>ZŠ Vyškov Nádražní</v>
      </c>
      <c r="D54" s="49" t="str">
        <f>IF($A$1=1,"",D53)</f>
        <v>JM</v>
      </c>
      <c r="E54" s="50"/>
      <c r="F54" s="51">
        <f>E53</f>
        <v>4244</v>
      </c>
      <c r="G54" s="52"/>
      <c r="H54" s="53">
        <f>IF(AND(G54&gt;6.8,G54&lt;11.3),IF(B54=1,ROUNDDOWN(58.015*(11.26-G54)^1.81,0),ROUNDDOWN(58.015*(11.5-G54)^1.81,0)),0)</f>
        <v>0</v>
      </c>
      <c r="I54" s="54"/>
      <c r="J54" s="55" t="s">
        <v>17</v>
      </c>
      <c r="K54" s="56"/>
      <c r="L54" s="57">
        <f>X54</f>
        <v>0</v>
      </c>
      <c r="M54" s="58"/>
      <c r="N54" s="59">
        <f>IF(AND(M54&gt;75),ROUNDDOWN(0.8465*(M54-75)^1.42,0),0)</f>
        <v>0</v>
      </c>
      <c r="O54" s="58"/>
      <c r="P54" s="59">
        <f>IF(AND(O54&gt;210),ROUNDDOWN(0.14354*(O54-220)^1.4,0),0)</f>
        <v>0</v>
      </c>
      <c r="Q54" s="58"/>
      <c r="R54" s="59">
        <f>IF(AND(Q54&gt;10),ROUNDDOWN(5.33*(Q54-10)^1.1,0),0)</f>
        <v>0</v>
      </c>
      <c r="S54" s="61"/>
      <c r="T54" s="59"/>
      <c r="U54" s="62"/>
      <c r="V54" s="63"/>
      <c r="W54" s="64">
        <f>I54*60+K54</f>
        <v>0</v>
      </c>
      <c r="X54" s="65">
        <f>IF(W54&gt;0,(INT(POWER(305.5-W54,1.85)*0.08713)),0)</f>
        <v>0</v>
      </c>
      <c r="Y54" s="43"/>
      <c r="Z54" s="122"/>
      <c r="AA54" s="122"/>
      <c r="AB54" s="122"/>
      <c r="AC54" s="122"/>
      <c r="AD54" s="122"/>
      <c r="AE54" s="121"/>
      <c r="AF54" s="122"/>
      <c r="AG54" s="127"/>
      <c r="AH54" s="124"/>
      <c r="AI54" s="81"/>
      <c r="AJ54" s="81"/>
      <c r="AK54" s="11"/>
      <c r="AL54" s="11"/>
      <c r="AM54" s="11"/>
    </row>
    <row r="55" spans="1:39" ht="12.75" customHeight="1" x14ac:dyDescent="0.2">
      <c r="A55" s="46">
        <v>27</v>
      </c>
      <c r="B55" s="47">
        <v>0</v>
      </c>
      <c r="C55" s="117" t="s">
        <v>76</v>
      </c>
      <c r="D55" s="67" t="s">
        <v>77</v>
      </c>
      <c r="E55" s="68">
        <f>$F56</f>
        <v>4242</v>
      </c>
      <c r="F55" s="116">
        <f>F56</f>
        <v>4242</v>
      </c>
      <c r="G55" s="70">
        <v>8.33</v>
      </c>
      <c r="H55" s="53">
        <f>IF(AND(G55&gt;6.8,G55&lt;11.3),IF(B55=1,ROUNDDOWN(58.015*(11.26-G55)^1.81,0),ROUNDDOWN(58.015*(11.5-G55)^1.81,0)),0)</f>
        <v>468</v>
      </c>
      <c r="I55" s="54">
        <v>3</v>
      </c>
      <c r="J55" s="55" t="s">
        <v>17</v>
      </c>
      <c r="K55" s="56">
        <v>14.91</v>
      </c>
      <c r="L55" s="57">
        <f>X55</f>
        <v>526</v>
      </c>
      <c r="M55" s="58">
        <v>160</v>
      </c>
      <c r="N55" s="59">
        <f>IF(AND(M55&gt;75),ROUNDDOWN(0.8465*(M55-75)^1.42,0),0)</f>
        <v>464</v>
      </c>
      <c r="O55" s="58">
        <v>479</v>
      </c>
      <c r="P55" s="59">
        <f>IF(AND(O55&gt;210),ROUNDDOWN(0.14354*(O55-220)^1.4,0),0)</f>
        <v>343</v>
      </c>
      <c r="Q55" s="60">
        <v>54.41</v>
      </c>
      <c r="R55" s="59">
        <f>IF(AND(Q55&gt;10),ROUNDDOWN(5.33*(Q55-10)^1.1,0),0)</f>
        <v>345</v>
      </c>
      <c r="S55" s="61">
        <v>32.51</v>
      </c>
      <c r="T55" s="59">
        <f>IF(AND(S55&gt;26.8,S55&lt;44.24),IF(B55=1,ROUNDDOWN(4.86338*(44-S55)^1.81,0),ROUNDDOWN(4.86338*(44.24-S55)^1.81,0)),0)</f>
        <v>419</v>
      </c>
      <c r="U55" s="62"/>
      <c r="V55" s="71" t="s">
        <v>78</v>
      </c>
      <c r="W55" s="64">
        <f>I55*60+K55</f>
        <v>194.91</v>
      </c>
      <c r="X55" s="65">
        <f>IF(W55&gt;0,(INT(POWER(305.5-W55,1.85)*0.08713)),0)</f>
        <v>526</v>
      </c>
      <c r="Y55" s="43"/>
      <c r="Z55" s="122"/>
      <c r="AA55" s="122"/>
      <c r="AB55" s="122"/>
      <c r="AC55" s="122"/>
      <c r="AD55" s="122"/>
      <c r="AE55" s="121"/>
      <c r="AF55" s="122"/>
      <c r="AG55" s="127"/>
      <c r="AH55" s="124"/>
      <c r="AI55" s="81"/>
      <c r="AJ55" s="81"/>
      <c r="AK55" s="11"/>
      <c r="AL55" s="11"/>
      <c r="AM55" s="11"/>
    </row>
    <row r="56" spans="1:39" ht="12.75" customHeight="1" x14ac:dyDescent="0.2">
      <c r="A56" s="46"/>
      <c r="B56" s="47">
        <f>IF($A$1=1,"",B55)</f>
        <v>0</v>
      </c>
      <c r="C56" s="48" t="str">
        <f>IF($A$1=1,"",C55)</f>
        <v>ZŠ Komenského Jilemnice</v>
      </c>
      <c r="D56" s="49" t="str">
        <f>IF($A$1=1,"",D55)</f>
        <v>L</v>
      </c>
      <c r="E56" s="50"/>
      <c r="F56" s="51">
        <f>H55+H56+L55+L56+N55+N56+P55+P56+R55+R56+T55</f>
        <v>4242</v>
      </c>
      <c r="G56" s="52">
        <v>8.94</v>
      </c>
      <c r="H56" s="53">
        <f>IF(AND(G56&gt;6.8,G56&lt;11.3),IF(B56=1,ROUNDDOWN(58.015*(11.26-G56)^1.81,0),ROUNDDOWN(58.015*(11.5-G56)^1.81,0)),0)</f>
        <v>318</v>
      </c>
      <c r="I56" s="54">
        <v>3</v>
      </c>
      <c r="J56" s="55" t="s">
        <v>17</v>
      </c>
      <c r="K56" s="56">
        <v>16.739999999999998</v>
      </c>
      <c r="L56" s="57">
        <f>X56</f>
        <v>510</v>
      </c>
      <c r="M56" s="58">
        <v>140</v>
      </c>
      <c r="N56" s="59">
        <f>IF(AND(M56&gt;75),ROUNDDOWN(0.8465*(M56-75)^1.42,0),0)</f>
        <v>317</v>
      </c>
      <c r="O56" s="58">
        <v>428</v>
      </c>
      <c r="P56" s="59">
        <f>IF(AND(O56&gt;210),ROUNDDOWN(0.14354*(O56-220)^1.4,0),0)</f>
        <v>252</v>
      </c>
      <c r="Q56" s="60">
        <v>46.69</v>
      </c>
      <c r="R56" s="59">
        <f>IF(AND(Q56&gt;10),ROUNDDOWN(5.33*(Q56-10)^1.1,0),0)</f>
        <v>280</v>
      </c>
      <c r="S56" s="61"/>
      <c r="T56" s="59"/>
      <c r="U56" s="62"/>
      <c r="V56" s="63"/>
      <c r="W56" s="64">
        <f>I56*60+K56</f>
        <v>196.74</v>
      </c>
      <c r="X56" s="65">
        <f>IF(W56&gt;0,(INT(POWER(305.5-W56,1.85)*0.08713)),0)</f>
        <v>510</v>
      </c>
      <c r="Y56" s="43"/>
      <c r="Z56" s="122"/>
      <c r="AA56" s="122"/>
      <c r="AB56" s="122"/>
      <c r="AC56" s="122"/>
      <c r="AD56" s="122"/>
      <c r="AE56" s="121"/>
      <c r="AF56" s="122"/>
      <c r="AG56" s="127"/>
      <c r="AH56" s="124"/>
      <c r="AI56" s="81"/>
      <c r="AJ56" s="81"/>
      <c r="AK56" s="11"/>
      <c r="AL56" s="11"/>
      <c r="AM56" s="11"/>
    </row>
    <row r="57" spans="1:39" ht="12.75" customHeight="1" x14ac:dyDescent="0.2">
      <c r="A57" s="46">
        <v>28</v>
      </c>
      <c r="B57" s="47">
        <v>0</v>
      </c>
      <c r="C57" s="129" t="s">
        <v>79</v>
      </c>
      <c r="D57" s="67" t="s">
        <v>20</v>
      </c>
      <c r="E57" s="68">
        <v>4239</v>
      </c>
      <c r="F57" s="116">
        <f>F58</f>
        <v>4239</v>
      </c>
      <c r="G57" s="70"/>
      <c r="H57" s="53">
        <f>IF(AND(G57&gt;6.8,G57&lt;11.3),IF(B57=1,ROUNDDOWN(58.015*(11.26-G57)^1.81,0),ROUNDDOWN(58.015*(11.5-G57)^1.81,0)),0)</f>
        <v>0</v>
      </c>
      <c r="I57" s="54"/>
      <c r="J57" s="55" t="s">
        <v>17</v>
      </c>
      <c r="K57" s="56"/>
      <c r="L57" s="57">
        <f>X57</f>
        <v>0</v>
      </c>
      <c r="M57" s="58"/>
      <c r="N57" s="59">
        <f>IF(AND(M57&gt;75),ROUNDDOWN(0.8465*(M57-75)^1.42,0),0)</f>
        <v>0</v>
      </c>
      <c r="O57" s="58"/>
      <c r="P57" s="59">
        <f>IF(AND(O57&gt;210),ROUNDDOWN(0.14354*(O57-220)^1.4,0),0)</f>
        <v>0</v>
      </c>
      <c r="Q57" s="60"/>
      <c r="R57" s="59">
        <f>IF(AND(Q57&gt;10),ROUNDDOWN(5.33*(Q57-10)^1.1,0),0)</f>
        <v>0</v>
      </c>
      <c r="S57" s="61"/>
      <c r="T57" s="59">
        <f>IF(AND(S57&gt;26.8,S57&lt;44.24),IF(B57=1,ROUNDDOWN(4.86338*(44-S57)^1.81,0),ROUNDDOWN(4.86338*(44.24-S57)^1.81,0)),0)</f>
        <v>0</v>
      </c>
      <c r="U57" s="62"/>
      <c r="V57" s="71" t="s">
        <v>80</v>
      </c>
      <c r="W57" s="64">
        <f>I57*60+K57</f>
        <v>0</v>
      </c>
      <c r="X57" s="65">
        <f>IF(W57&gt;0,(INT(POWER(305.5-W57,1.85)*0.08713)),0)</f>
        <v>0</v>
      </c>
      <c r="Y57" s="11"/>
      <c r="Z57" s="122"/>
      <c r="AA57" s="122"/>
      <c r="AB57" s="122"/>
      <c r="AC57" s="122"/>
      <c r="AD57" s="122"/>
      <c r="AE57" s="121"/>
      <c r="AF57" s="122"/>
      <c r="AG57" s="123"/>
      <c r="AH57" s="124"/>
      <c r="AI57" s="81"/>
      <c r="AJ57" s="81"/>
      <c r="AK57" s="11"/>
      <c r="AL57" s="11"/>
      <c r="AM57" s="11"/>
    </row>
    <row r="58" spans="1:39" ht="12.75" customHeight="1" x14ac:dyDescent="0.2">
      <c r="A58" s="46"/>
      <c r="B58" s="47">
        <f>IF($A$1=1,"",B57)</f>
        <v>0</v>
      </c>
      <c r="C58" s="48" t="str">
        <f>IF($A$1=1,"",C57)</f>
        <v>ZŠ Břeclav Kupkova</v>
      </c>
      <c r="D58" s="49" t="str">
        <f>IF($A$1=1,"",D57)</f>
        <v>JM</v>
      </c>
      <c r="E58" s="50"/>
      <c r="F58" s="51">
        <f>E57</f>
        <v>4239</v>
      </c>
      <c r="G58" s="52"/>
      <c r="H58" s="53">
        <f>IF(AND(G58&gt;6.8,G58&lt;11.3),IF(B58=1,ROUNDDOWN(58.015*(11.26-G58)^1.81,0),ROUNDDOWN(58.015*(11.5-G58)^1.81,0)),0)</f>
        <v>0</v>
      </c>
      <c r="I58" s="54"/>
      <c r="J58" s="55" t="s">
        <v>17</v>
      </c>
      <c r="K58" s="56"/>
      <c r="L58" s="57">
        <f>X58</f>
        <v>0</v>
      </c>
      <c r="M58" s="58"/>
      <c r="N58" s="59">
        <f>IF(AND(M58&gt;75),ROUNDDOWN(0.8465*(M58-75)^1.42,0),0)</f>
        <v>0</v>
      </c>
      <c r="O58" s="58"/>
      <c r="P58" s="59">
        <f>IF(AND(O58&gt;210),ROUNDDOWN(0.14354*(O58-220)^1.4,0),0)</f>
        <v>0</v>
      </c>
      <c r="Q58" s="58"/>
      <c r="R58" s="59">
        <f>IF(AND(Q58&gt;10),ROUNDDOWN(5.33*(Q58-10)^1.1,0),0)</f>
        <v>0</v>
      </c>
      <c r="S58" s="61"/>
      <c r="T58" s="59"/>
      <c r="U58" s="62"/>
      <c r="V58" s="63"/>
      <c r="W58" s="64">
        <f>I58*60+K58</f>
        <v>0</v>
      </c>
      <c r="X58" s="65">
        <f>IF(W58&gt;0,(INT(POWER(305.5-W58,1.85)*0.08713)),0)</f>
        <v>0</v>
      </c>
      <c r="Y58" s="11"/>
      <c r="Z58" s="122"/>
      <c r="AA58" s="122"/>
      <c r="AB58" s="122"/>
      <c r="AC58" s="122"/>
      <c r="AD58" s="122"/>
      <c r="AE58" s="121"/>
      <c r="AF58" s="122"/>
      <c r="AG58" s="126"/>
      <c r="AH58" s="124"/>
      <c r="AI58" s="81"/>
      <c r="AJ58" s="81"/>
      <c r="AK58" s="11"/>
      <c r="AL58" s="11"/>
      <c r="AM58" s="11"/>
    </row>
    <row r="59" spans="1:39" ht="12.75" customHeight="1" x14ac:dyDescent="0.2">
      <c r="A59" s="46">
        <v>29</v>
      </c>
      <c r="B59" s="47">
        <v>0</v>
      </c>
      <c r="C59" s="117" t="s">
        <v>81</v>
      </c>
      <c r="D59" s="67" t="s">
        <v>82</v>
      </c>
      <c r="E59" s="68">
        <f>$F60</f>
        <v>4238</v>
      </c>
      <c r="F59" s="116">
        <f>F60</f>
        <v>4238</v>
      </c>
      <c r="G59" s="70">
        <v>8.67</v>
      </c>
      <c r="H59" s="53">
        <f>IF(AND(G59&gt;6.8,G59&lt;11.3),IF(B59=1,ROUNDDOWN(58.015*(11.26-G59)^1.81,0),ROUNDDOWN(58.015*(11.5-G59)^1.81,0)),0)</f>
        <v>381</v>
      </c>
      <c r="I59" s="54">
        <v>3</v>
      </c>
      <c r="J59" s="55" t="s">
        <v>17</v>
      </c>
      <c r="K59" s="56">
        <v>24.14</v>
      </c>
      <c r="L59" s="57">
        <f>X59</f>
        <v>447</v>
      </c>
      <c r="M59" s="58">
        <v>172</v>
      </c>
      <c r="N59" s="59">
        <f>IF(AND(M59&gt;75),ROUNDDOWN(0.8465*(M59-75)^1.42,0),0)</f>
        <v>560</v>
      </c>
      <c r="O59" s="58">
        <v>493</v>
      </c>
      <c r="P59" s="59">
        <f>IF(AND(O59&gt;210),ROUNDDOWN(0.14354*(O59-220)^1.4,0),0)</f>
        <v>369</v>
      </c>
      <c r="Q59" s="60">
        <v>58.1</v>
      </c>
      <c r="R59" s="59">
        <f>IF(AND(Q59&gt;10),ROUNDDOWN(5.33*(Q59-10)^1.1,0),0)</f>
        <v>377</v>
      </c>
      <c r="S59" s="61">
        <v>31.89</v>
      </c>
      <c r="T59" s="59">
        <f>IF(AND(S59&gt;26.8,S59&lt;44.24),IF(B59=1,ROUNDDOWN(4.86338*(44-S59)^1.81,0),ROUNDDOWN(4.86338*(44.24-S59)^1.81,0)),0)</f>
        <v>460</v>
      </c>
      <c r="U59" s="62"/>
      <c r="V59" s="71" t="s">
        <v>83</v>
      </c>
      <c r="W59" s="64">
        <f>I59*60+K59</f>
        <v>204.14</v>
      </c>
      <c r="X59" s="65">
        <f>IF(W59&gt;0,(INT(POWER(305.5-W59,1.85)*0.08713)),0)</f>
        <v>447</v>
      </c>
      <c r="Y59" s="11"/>
      <c r="Z59" s="122"/>
      <c r="AA59" s="122"/>
      <c r="AB59" s="122"/>
      <c r="AC59" s="122"/>
      <c r="AD59" s="122"/>
      <c r="AE59" s="121"/>
      <c r="AF59" s="122"/>
      <c r="AG59" s="126"/>
      <c r="AH59" s="124"/>
      <c r="AI59" s="81"/>
      <c r="AJ59" s="81"/>
      <c r="AK59" s="11"/>
      <c r="AL59" s="11"/>
      <c r="AM59" s="11"/>
    </row>
    <row r="60" spans="1:39" ht="12.75" customHeight="1" x14ac:dyDescent="0.2">
      <c r="A60" s="46"/>
      <c r="B60" s="47">
        <f>IF($A$1=1,"",B59)</f>
        <v>0</v>
      </c>
      <c r="C60" s="48" t="str">
        <f>IF($A$1=1,"",C59)</f>
        <v>ZŠ U Stadionu Most</v>
      </c>
      <c r="D60" s="49" t="str">
        <f>IF($A$1=1,"",D59)</f>
        <v>Ú</v>
      </c>
      <c r="E60" s="50"/>
      <c r="F60" s="51">
        <f>H59+H60+L59+L60+N59+N60+P59+P60+R59+R60+T59</f>
        <v>4238</v>
      </c>
      <c r="G60" s="52">
        <v>8.68</v>
      </c>
      <c r="H60" s="53">
        <f>IF(AND(G60&gt;6.8,G60&lt;11.3),IF(B60=1,ROUNDDOWN(58.015*(11.26-G60)^1.81,0),ROUNDDOWN(58.015*(11.5-G60)^1.81,0)),0)</f>
        <v>378</v>
      </c>
      <c r="I60" s="54">
        <v>3</v>
      </c>
      <c r="J60" s="55" t="s">
        <v>17</v>
      </c>
      <c r="K60" s="56">
        <v>32.21</v>
      </c>
      <c r="L60" s="57">
        <f>X60</f>
        <v>384</v>
      </c>
      <c r="M60" s="58">
        <v>136</v>
      </c>
      <c r="N60" s="59">
        <f>IF(AND(M60&gt;75),ROUNDDOWN(0.8465*(M60-75)^1.42,0),0)</f>
        <v>290</v>
      </c>
      <c r="O60" s="58">
        <v>471</v>
      </c>
      <c r="P60" s="59">
        <f>IF(AND(O60&gt;210),ROUNDDOWN(0.14354*(O60-220)^1.4,0),0)</f>
        <v>328</v>
      </c>
      <c r="Q60" s="60">
        <v>44.75</v>
      </c>
      <c r="R60" s="59">
        <f>IF(AND(Q60&gt;10),ROUNDDOWN(5.33*(Q60-10)^1.1,0),0)</f>
        <v>264</v>
      </c>
      <c r="S60" s="61"/>
      <c r="T60" s="59"/>
      <c r="U60" s="62"/>
      <c r="V60" s="63"/>
      <c r="W60" s="64">
        <f>I60*60+K60</f>
        <v>212.21</v>
      </c>
      <c r="X60" s="65">
        <f>IF(W60&gt;0,(INT(POWER(305.5-W60,1.85)*0.08713)),0)</f>
        <v>384</v>
      </c>
      <c r="Y60" s="11"/>
      <c r="Z60" s="124"/>
      <c r="AA60" s="122"/>
      <c r="AB60" s="122"/>
      <c r="AC60" s="122"/>
      <c r="AD60" s="122"/>
      <c r="AE60" s="121"/>
      <c r="AF60" s="122"/>
      <c r="AG60" s="126"/>
      <c r="AH60" s="124"/>
      <c r="AI60" s="81"/>
      <c r="AJ60" s="81"/>
      <c r="AK60" s="11"/>
      <c r="AL60" s="11"/>
      <c r="AM60" s="11"/>
    </row>
    <row r="61" spans="1:39" ht="12.75" customHeight="1" x14ac:dyDescent="0.2">
      <c r="A61" s="46">
        <v>30</v>
      </c>
      <c r="B61" s="47">
        <v>0</v>
      </c>
      <c r="C61" s="118" t="s">
        <v>84</v>
      </c>
      <c r="D61" s="67" t="s">
        <v>31</v>
      </c>
      <c r="E61" s="68">
        <v>4189</v>
      </c>
      <c r="F61" s="116">
        <f>F62</f>
        <v>4189</v>
      </c>
      <c r="G61" s="70"/>
      <c r="H61" s="53">
        <f>IF(AND(G61&gt;6.8,G61&lt;11.3),IF(B61=1,ROUNDDOWN(58.015*(11.26-G61)^1.81,0),ROUNDDOWN(58.015*(11.5-G61)^1.81,0)),0)</f>
        <v>0</v>
      </c>
      <c r="I61" s="54"/>
      <c r="J61" s="55" t="s">
        <v>17</v>
      </c>
      <c r="K61" s="56"/>
      <c r="L61" s="57">
        <f>X61</f>
        <v>0</v>
      </c>
      <c r="M61" s="58"/>
      <c r="N61" s="59">
        <f>IF(AND(M61&gt;75),ROUNDDOWN(0.8465*(M61-75)^1.42,0),0)</f>
        <v>0</v>
      </c>
      <c r="O61" s="58"/>
      <c r="P61" s="59">
        <f>IF(AND(O61&gt;210),ROUNDDOWN(0.14354*(O61-220)^1.4,0),0)</f>
        <v>0</v>
      </c>
      <c r="Q61" s="58"/>
      <c r="R61" s="59">
        <f>IF(AND(Q61&gt;10),ROUNDDOWN(5.33*(Q61-10)^1.1,0),0)</f>
        <v>0</v>
      </c>
      <c r="S61" s="61"/>
      <c r="T61" s="59">
        <f>IF(AND(S61&gt;26.8,S61&lt;44.24),IF(B61=1,ROUNDDOWN(4.86338*(44-S61)^1.81,0),ROUNDDOWN(4.86338*(44.24-S61)^1.81,0)),0)</f>
        <v>0</v>
      </c>
      <c r="U61" s="62"/>
      <c r="V61" s="71" t="s">
        <v>85</v>
      </c>
      <c r="W61" s="64">
        <f>I61*60+K61</f>
        <v>0</v>
      </c>
      <c r="X61" s="65">
        <f>IF(W61&gt;0,(INT(POWER(305.5-W61,1.85)*0.08713)),0)</f>
        <v>0</v>
      </c>
      <c r="Y61" s="11"/>
      <c r="Z61" s="122"/>
      <c r="AA61" s="122"/>
      <c r="AB61" s="122"/>
      <c r="AC61" s="122"/>
      <c r="AD61" s="122"/>
      <c r="AE61" s="121"/>
      <c r="AF61" s="122"/>
      <c r="AG61" s="126"/>
      <c r="AH61" s="124"/>
      <c r="AI61" s="81"/>
      <c r="AJ61" s="81"/>
      <c r="AK61" s="11"/>
      <c r="AL61" s="11"/>
      <c r="AM61" s="11"/>
    </row>
    <row r="62" spans="1:39" ht="12.75" customHeight="1" x14ac:dyDescent="0.2">
      <c r="A62" s="46"/>
      <c r="B62" s="47">
        <f>IF($A$1=1,"",B61)</f>
        <v>0</v>
      </c>
      <c r="C62" s="48" t="str">
        <f>IF($A$1=1,"",C61)</f>
        <v>ZŠ RADOTÍN Praha</v>
      </c>
      <c r="D62" s="49" t="str">
        <f>IF($A$1=1,"",D61)</f>
        <v>P</v>
      </c>
      <c r="E62" s="50"/>
      <c r="F62" s="51">
        <f>E61</f>
        <v>4189</v>
      </c>
      <c r="G62" s="52"/>
      <c r="H62" s="53">
        <f>IF(AND(G62&gt;6.8,G62&lt;11.3),IF(B62=1,ROUNDDOWN(58.015*(11.26-G62)^1.81,0),ROUNDDOWN(58.015*(11.5-G62)^1.81,0)),0)</f>
        <v>0</v>
      </c>
      <c r="I62" s="54"/>
      <c r="J62" s="55" t="s">
        <v>17</v>
      </c>
      <c r="K62" s="114"/>
      <c r="L62" s="57">
        <f>X62</f>
        <v>0</v>
      </c>
      <c r="M62" s="58"/>
      <c r="N62" s="59">
        <f>IF(AND(M62&gt;75),ROUNDDOWN(0.8465*(M62-75)^1.42,0),0)</f>
        <v>0</v>
      </c>
      <c r="O62" s="58"/>
      <c r="P62" s="59">
        <f>IF(AND(O62&gt;210),ROUNDDOWN(0.14354*(O62-220)^1.4,0),0)</f>
        <v>0</v>
      </c>
      <c r="Q62" s="58"/>
      <c r="R62" s="59">
        <f>IF(AND(Q62&gt;10),ROUNDDOWN(5.33*(Q62-10)^1.1,0),0)</f>
        <v>0</v>
      </c>
      <c r="S62" s="61"/>
      <c r="T62" s="59"/>
      <c r="U62" s="62"/>
      <c r="V62" s="63"/>
      <c r="W62" s="64">
        <f>I62*60+K62</f>
        <v>0</v>
      </c>
      <c r="X62" s="65">
        <f>IF(W62&gt;0,(INT(POWER(305.5-W62,1.85)*0.08713)),0)</f>
        <v>0</v>
      </c>
      <c r="Y62" s="130"/>
      <c r="Z62" s="122"/>
      <c r="AA62" s="126"/>
      <c r="AB62" s="122"/>
      <c r="AC62" s="122"/>
      <c r="AD62" s="122"/>
      <c r="AE62" s="121"/>
      <c r="AF62" s="122"/>
      <c r="AG62" s="126"/>
      <c r="AH62" s="124"/>
      <c r="AI62" s="81"/>
      <c r="AJ62" s="81"/>
      <c r="AK62" s="11"/>
      <c r="AL62" s="11"/>
      <c r="AM62" s="11"/>
    </row>
    <row r="63" spans="1:39" ht="12.75" customHeight="1" x14ac:dyDescent="0.2">
      <c r="A63" s="46">
        <v>31</v>
      </c>
      <c r="B63" s="47">
        <v>0</v>
      </c>
      <c r="C63" s="115" t="s">
        <v>86</v>
      </c>
      <c r="D63" s="67" t="s">
        <v>87</v>
      </c>
      <c r="E63" s="68">
        <v>4186</v>
      </c>
      <c r="F63" s="116">
        <f>F64</f>
        <v>4186</v>
      </c>
      <c r="G63" s="70"/>
      <c r="H63" s="53">
        <f>IF(AND(G63&gt;6.8,G63&lt;11.3),IF(B63=1,ROUNDDOWN(58.015*(11.26-G63)^1.81,0),ROUNDDOWN(58.015*(11.5-G63)^1.81,0)),0)</f>
        <v>0</v>
      </c>
      <c r="I63" s="54"/>
      <c r="J63" s="55" t="s">
        <v>17</v>
      </c>
      <c r="K63" s="56"/>
      <c r="L63" s="57">
        <f>X63</f>
        <v>0</v>
      </c>
      <c r="M63" s="58"/>
      <c r="N63" s="59">
        <f>IF(AND(M63&gt;75),ROUNDDOWN(0.8465*(M63-75)^1.42,0),0)</f>
        <v>0</v>
      </c>
      <c r="O63" s="58"/>
      <c r="P63" s="59">
        <f>IF(AND(O63&gt;210),ROUNDDOWN(0.14354*(O63-220)^1.4,0),0)</f>
        <v>0</v>
      </c>
      <c r="Q63" s="58"/>
      <c r="R63" s="59">
        <f>IF(AND(Q63&gt;10),ROUNDDOWN(5.33*(Q63-10)^1.1,0),0)</f>
        <v>0</v>
      </c>
      <c r="S63" s="61"/>
      <c r="T63" s="59">
        <f>IF(AND(S63&gt;26.8,S63&lt;44.24),IF(B63=1,ROUNDDOWN(4.86338*(44-S63)^1.81,0),ROUNDDOWN(4.86338*(44.24-S63)^1.81,0)),0)</f>
        <v>0</v>
      </c>
      <c r="U63" s="62"/>
      <c r="V63" s="71" t="s">
        <v>88</v>
      </c>
      <c r="W63" s="64">
        <f>I63*60+K63</f>
        <v>0</v>
      </c>
      <c r="X63" s="65">
        <f>IF(W63&gt;0,(INT(POWER(305.5-W63,1.85)*0.08713)),0)</f>
        <v>0</v>
      </c>
      <c r="Y63" s="122"/>
      <c r="Z63" s="122"/>
      <c r="AA63" s="122"/>
      <c r="AB63" s="122"/>
      <c r="AC63" s="122"/>
      <c r="AD63" s="122"/>
      <c r="AE63" s="121"/>
      <c r="AF63" s="122"/>
      <c r="AG63" s="127"/>
      <c r="AH63" s="124"/>
      <c r="AI63" s="11"/>
      <c r="AJ63" s="11"/>
      <c r="AK63" s="11"/>
    </row>
    <row r="64" spans="1:39" ht="12.75" customHeight="1" x14ac:dyDescent="0.2">
      <c r="A64" s="46"/>
      <c r="B64" s="47">
        <f>IF($A$1=1,"",B63)</f>
        <v>0</v>
      </c>
      <c r="C64" s="48" t="str">
        <f>IF($A$1=1,"",C63)</f>
        <v>7.ZŠ Kolín, Masarykova</v>
      </c>
      <c r="D64" s="49" t="str">
        <f>IF($A$1=1,"",D63)</f>
        <v>SČ V</v>
      </c>
      <c r="E64" s="50"/>
      <c r="F64" s="51">
        <f>E63</f>
        <v>4186</v>
      </c>
      <c r="G64" s="52"/>
      <c r="H64" s="53">
        <f>IF(AND(G64&gt;6.8,G64&lt;11.3),IF(B64=1,ROUNDDOWN(58.015*(11.26-G64)^1.81,0),ROUNDDOWN(58.015*(11.5-G64)^1.81,0)),0)</f>
        <v>0</v>
      </c>
      <c r="I64" s="54"/>
      <c r="J64" s="55" t="s">
        <v>17</v>
      </c>
      <c r="K64" s="114"/>
      <c r="L64" s="57">
        <f>X64</f>
        <v>0</v>
      </c>
      <c r="M64" s="58"/>
      <c r="N64" s="59">
        <f>IF(AND(M64&gt;75),ROUNDDOWN(0.8465*(M64-75)^1.42,0),0)</f>
        <v>0</v>
      </c>
      <c r="O64" s="58"/>
      <c r="P64" s="59">
        <f>IF(AND(O64&gt;210),ROUNDDOWN(0.14354*(O64-220)^1.4,0),0)</f>
        <v>0</v>
      </c>
      <c r="Q64" s="58"/>
      <c r="R64" s="59">
        <f>IF(AND(Q64&gt;10),ROUNDDOWN(5.33*(Q64-10)^1.1,0),0)</f>
        <v>0</v>
      </c>
      <c r="S64" s="61"/>
      <c r="T64" s="59"/>
      <c r="U64" s="62"/>
      <c r="V64" s="63"/>
      <c r="W64" s="64">
        <f>I64*60+K64</f>
        <v>0</v>
      </c>
      <c r="X64" s="65">
        <f>IF(W64&gt;0,(INT(POWER(305.5-W64,1.85)*0.08713)),0)</f>
        <v>0</v>
      </c>
      <c r="Y64" s="122"/>
      <c r="Z64" s="122"/>
      <c r="AA64" s="122"/>
      <c r="AB64" s="122"/>
      <c r="AC64" s="122"/>
      <c r="AD64" s="122"/>
      <c r="AE64" s="121"/>
      <c r="AF64" s="122"/>
      <c r="AG64" s="127"/>
      <c r="AH64" s="124"/>
      <c r="AI64" s="11"/>
      <c r="AJ64" s="11"/>
      <c r="AK64" s="11"/>
    </row>
    <row r="65" spans="1:37" ht="12.75" customHeight="1" x14ac:dyDescent="0.2">
      <c r="A65" s="46">
        <v>32</v>
      </c>
      <c r="B65" s="47">
        <v>0</v>
      </c>
      <c r="C65" s="118" t="s">
        <v>89</v>
      </c>
      <c r="D65" s="67" t="s">
        <v>31</v>
      </c>
      <c r="E65" s="68">
        <v>4175</v>
      </c>
      <c r="F65" s="116">
        <f>F66</f>
        <v>4175</v>
      </c>
      <c r="G65" s="70"/>
      <c r="H65" s="53">
        <f>IF(AND(G65&gt;6.8,G65&lt;11.3),IF(B65=1,ROUNDDOWN(58.015*(11.26-G65)^1.81,0),ROUNDDOWN(58.015*(11.5-G65)^1.81,0)),0)</f>
        <v>0</v>
      </c>
      <c r="I65" s="54"/>
      <c r="J65" s="55" t="s">
        <v>17</v>
      </c>
      <c r="K65" s="56"/>
      <c r="L65" s="57">
        <f>X65</f>
        <v>0</v>
      </c>
      <c r="M65" s="58"/>
      <c r="N65" s="59">
        <f>IF(AND(M65&gt;75),ROUNDDOWN(0.8465*(M65-75)^1.42,0),0)</f>
        <v>0</v>
      </c>
      <c r="O65" s="58"/>
      <c r="P65" s="59">
        <f>IF(AND(O65&gt;210),ROUNDDOWN(0.14354*(O65-220)^1.4,0),0)</f>
        <v>0</v>
      </c>
      <c r="Q65" s="58"/>
      <c r="R65" s="59">
        <f>IF(AND(Q65&gt;10),ROUNDDOWN(5.33*(Q65-10)^1.1,0),0)</f>
        <v>0</v>
      </c>
      <c r="S65" s="61"/>
      <c r="T65" s="59">
        <f>IF(AND(S65&gt;26.8,S65&lt;44.24),IF(B65=1,ROUNDDOWN(4.86338*(44-S65)^1.81,0),ROUNDDOWN(4.86338*(44.24-S65)^1.81,0)),0)</f>
        <v>0</v>
      </c>
      <c r="U65" s="62"/>
      <c r="V65" s="71" t="s">
        <v>90</v>
      </c>
      <c r="W65" s="64">
        <f>I65*60+K65</f>
        <v>0</v>
      </c>
      <c r="X65" s="65">
        <f>IF(W65&gt;0,(INT(POWER(305.5-W65,1.85)*0.08713)),0)</f>
        <v>0</v>
      </c>
      <c r="Y65" s="122"/>
      <c r="Z65" s="122"/>
      <c r="AA65" s="122"/>
      <c r="AB65" s="122"/>
      <c r="AC65" s="122"/>
      <c r="AD65" s="122"/>
      <c r="AE65" s="121"/>
      <c r="AF65" s="122"/>
      <c r="AG65" s="127"/>
      <c r="AH65" s="124"/>
      <c r="AI65" s="11"/>
      <c r="AJ65" s="11"/>
      <c r="AK65" s="11"/>
    </row>
    <row r="66" spans="1:37" ht="12.75" customHeight="1" x14ac:dyDescent="0.2">
      <c r="A66" s="46"/>
      <c r="B66" s="47">
        <f>IF($A$1=1,"",B65)</f>
        <v>0</v>
      </c>
      <c r="C66" s="48" t="str">
        <f>IF($A$1=1,"",C65)</f>
        <v>ZŠ Nad Vodovodem Praha</v>
      </c>
      <c r="D66" s="49" t="str">
        <f>IF($A$1=1,"",D65)</f>
        <v>P</v>
      </c>
      <c r="E66" s="50"/>
      <c r="F66" s="51">
        <f>E65</f>
        <v>4175</v>
      </c>
      <c r="G66" s="52"/>
      <c r="H66" s="53">
        <f>IF(AND(G66&gt;6.8,G66&lt;11.3),IF(B66=1,ROUNDDOWN(58.015*(11.26-G66)^1.81,0),ROUNDDOWN(58.015*(11.5-G66)^1.81,0)),0)</f>
        <v>0</v>
      </c>
      <c r="I66" s="54"/>
      <c r="J66" s="55" t="s">
        <v>17</v>
      </c>
      <c r="K66" s="114"/>
      <c r="L66" s="57">
        <f>X66</f>
        <v>0</v>
      </c>
      <c r="M66" s="58"/>
      <c r="N66" s="59">
        <f>IF(AND(M66&gt;75),ROUNDDOWN(0.8465*(M66-75)^1.42,0),0)</f>
        <v>0</v>
      </c>
      <c r="O66" s="58"/>
      <c r="P66" s="59">
        <f>IF(AND(O66&gt;210),ROUNDDOWN(0.14354*(O66-220)^1.4,0),0)</f>
        <v>0</v>
      </c>
      <c r="Q66" s="58"/>
      <c r="R66" s="59">
        <f>IF(AND(Q66&gt;10),ROUNDDOWN(5.33*(Q66-10)^1.1,0),0)</f>
        <v>0</v>
      </c>
      <c r="S66" s="61"/>
      <c r="T66" s="59"/>
      <c r="U66" s="62"/>
      <c r="V66" s="63"/>
      <c r="W66" s="64">
        <f>I66*60+K66</f>
        <v>0</v>
      </c>
      <c r="X66" s="65">
        <f>IF(W66&gt;0,(INT(POWER(305.5-W66,1.85)*0.08713)),0)</f>
        <v>0</v>
      </c>
      <c r="Y66" s="122"/>
      <c r="Z66" s="122"/>
      <c r="AA66" s="122"/>
      <c r="AB66" s="122"/>
      <c r="AC66" s="122"/>
      <c r="AD66" s="122"/>
      <c r="AE66" s="121"/>
      <c r="AF66" s="122"/>
      <c r="AG66" s="127"/>
      <c r="AH66" s="124"/>
      <c r="AI66" s="11"/>
      <c r="AJ66" s="11"/>
      <c r="AK66" s="11"/>
    </row>
    <row r="67" spans="1:37" ht="12.75" customHeight="1" x14ac:dyDescent="0.2">
      <c r="A67" s="46">
        <v>33</v>
      </c>
      <c r="B67" s="47">
        <v>0</v>
      </c>
      <c r="C67" s="117" t="s">
        <v>91</v>
      </c>
      <c r="D67" s="67" t="s">
        <v>77</v>
      </c>
      <c r="E67" s="68">
        <f>$F68</f>
        <v>4172</v>
      </c>
      <c r="F67" s="116">
        <f>F68</f>
        <v>4172</v>
      </c>
      <c r="G67" s="70">
        <v>8.58</v>
      </c>
      <c r="H67" s="53">
        <f>IF(AND(G67&gt;6.8,G67&lt;11.3),IF(B67=1,ROUNDDOWN(58.015*(11.26-G67)^1.81,0),ROUNDDOWN(58.015*(11.5-G67)^1.81,0)),0)</f>
        <v>403</v>
      </c>
      <c r="I67" s="54">
        <v>3</v>
      </c>
      <c r="J67" s="55" t="s">
        <v>17</v>
      </c>
      <c r="K67" s="56">
        <v>13.65</v>
      </c>
      <c r="L67" s="57">
        <f>X67</f>
        <v>537</v>
      </c>
      <c r="M67" s="58">
        <v>152</v>
      </c>
      <c r="N67" s="59">
        <f>IF(AND(M67&gt;75),ROUNDDOWN(0.8465*(M67-75)^1.42,0),0)</f>
        <v>404</v>
      </c>
      <c r="O67" s="58">
        <v>483</v>
      </c>
      <c r="P67" s="59">
        <f>IF(AND(O67&gt;210),ROUNDDOWN(0.14354*(O67-220)^1.4,0),0)</f>
        <v>350</v>
      </c>
      <c r="Q67" s="60">
        <v>58.19</v>
      </c>
      <c r="R67" s="59">
        <f>IF(AND(Q67&gt;10),ROUNDDOWN(5.33*(Q67-10)^1.1,0),0)</f>
        <v>378</v>
      </c>
      <c r="S67" s="61">
        <v>32.71</v>
      </c>
      <c r="T67" s="59">
        <f>IF(AND(S67&gt;26.8,S67&lt;44.24),IF(B67=1,ROUNDDOWN(4.86338*(44-S67)^1.81,0),ROUNDDOWN(4.86338*(44.24-S67)^1.81,0)),0)</f>
        <v>406</v>
      </c>
      <c r="U67" s="62"/>
      <c r="V67" s="71" t="s">
        <v>92</v>
      </c>
      <c r="W67" s="64">
        <f>I67*60+K67</f>
        <v>193.65</v>
      </c>
      <c r="X67" s="65">
        <f>IF(W67&gt;0,(INT(POWER(305.5-W67,1.85)*0.08713)),0)</f>
        <v>537</v>
      </c>
      <c r="Y67" s="122"/>
      <c r="Z67" s="122"/>
      <c r="AA67" s="122"/>
      <c r="AB67" s="122"/>
      <c r="AC67" s="122"/>
      <c r="AD67" s="122"/>
      <c r="AE67" s="121"/>
      <c r="AF67" s="122"/>
      <c r="AG67" s="127"/>
      <c r="AH67" s="124"/>
      <c r="AI67" s="11"/>
      <c r="AJ67" s="11"/>
      <c r="AK67" s="11"/>
    </row>
    <row r="68" spans="1:37" ht="12.75" customHeight="1" x14ac:dyDescent="0.2">
      <c r="A68" s="46"/>
      <c r="B68" s="47">
        <f>IF($A$1=1,"",B67)</f>
        <v>0</v>
      </c>
      <c r="C68" s="48" t="str">
        <f>IF($A$1=1,"",C67)</f>
        <v>ZŠ Pasířská Jablonec n.N.</v>
      </c>
      <c r="D68" s="49" t="str">
        <f>IF($A$1=1,"",D67)</f>
        <v>L</v>
      </c>
      <c r="E68" s="50"/>
      <c r="F68" s="51">
        <f>H67+H68+L67+L68+N67+N68+P67+P68+R67+R68+T67</f>
        <v>4172</v>
      </c>
      <c r="G68" s="52">
        <v>8.7899999999999991</v>
      </c>
      <c r="H68" s="53">
        <f>IF(AND(G68&gt;6.8,G68&lt;11.3),IF(B68=1,ROUNDDOWN(58.015*(11.26-G68)^1.81,0),ROUNDDOWN(58.015*(11.5-G68)^1.81,0)),0)</f>
        <v>352</v>
      </c>
      <c r="I68" s="54">
        <v>3</v>
      </c>
      <c r="J68" s="55" t="s">
        <v>17</v>
      </c>
      <c r="K68" s="56">
        <v>33.42</v>
      </c>
      <c r="L68" s="57">
        <f>X68</f>
        <v>374</v>
      </c>
      <c r="M68" s="58">
        <v>148</v>
      </c>
      <c r="N68" s="59">
        <f>IF(AND(M68&gt;75),ROUNDDOWN(0.8465*(M68-75)^1.42,0),0)</f>
        <v>374</v>
      </c>
      <c r="O68" s="58">
        <v>469</v>
      </c>
      <c r="P68" s="59">
        <f>IF(AND(O68&gt;210),ROUNDDOWN(0.14354*(O68-220)^1.4,0),0)</f>
        <v>324</v>
      </c>
      <c r="Q68" s="60">
        <v>45.55</v>
      </c>
      <c r="R68" s="59">
        <f>IF(AND(Q68&gt;10),ROUNDDOWN(5.33*(Q68-10)^1.1,0),0)</f>
        <v>270</v>
      </c>
      <c r="S68" s="61"/>
      <c r="T68" s="59"/>
      <c r="U68" s="62"/>
      <c r="V68" s="63"/>
      <c r="W68" s="64">
        <f>I68*60+K68</f>
        <v>213.42000000000002</v>
      </c>
      <c r="X68" s="65">
        <f>IF(W68&gt;0,(INT(POWER(305.5-W68,1.85)*0.08713)),0)</f>
        <v>374</v>
      </c>
      <c r="Y68" s="122"/>
      <c r="Z68" s="122"/>
      <c r="AA68" s="122"/>
      <c r="AB68" s="122"/>
      <c r="AC68" s="122"/>
      <c r="AD68" s="122"/>
      <c r="AE68" s="121"/>
      <c r="AF68" s="122"/>
      <c r="AG68" s="127"/>
      <c r="AH68" s="124"/>
      <c r="AI68" s="11"/>
      <c r="AJ68" s="11"/>
      <c r="AK68" s="11"/>
    </row>
    <row r="69" spans="1:37" ht="12.75" customHeight="1" x14ac:dyDescent="0.2">
      <c r="A69" s="46">
        <v>34</v>
      </c>
      <c r="B69" s="47">
        <v>0</v>
      </c>
      <c r="C69" s="129" t="s">
        <v>93</v>
      </c>
      <c r="D69" s="67" t="s">
        <v>94</v>
      </c>
      <c r="E69" s="68">
        <v>4157</v>
      </c>
      <c r="F69" s="116">
        <f>F70</f>
        <v>4157</v>
      </c>
      <c r="G69" s="70"/>
      <c r="H69" s="53">
        <f>IF(AND(G69&gt;6.8,G69&lt;11.3),IF(B69=1,ROUNDDOWN(58.015*(11.26-G69)^1.81,0),ROUNDDOWN(58.015*(11.5-G69)^1.81,0)),0)</f>
        <v>0</v>
      </c>
      <c r="I69" s="54"/>
      <c r="J69" s="55" t="s">
        <v>17</v>
      </c>
      <c r="K69" s="56"/>
      <c r="L69" s="57">
        <f>X69</f>
        <v>0</v>
      </c>
      <c r="M69" s="58"/>
      <c r="N69" s="59">
        <f>IF(AND(M69&gt;75),ROUNDDOWN(0.8465*(M69-75)^1.42,0),0)</f>
        <v>0</v>
      </c>
      <c r="O69" s="58"/>
      <c r="P69" s="59">
        <f>IF(AND(O69&gt;210),ROUNDDOWN(0.14354*(O69-220)^1.4,0),0)</f>
        <v>0</v>
      </c>
      <c r="Q69" s="58"/>
      <c r="R69" s="59">
        <f>IF(AND(Q69&gt;10),ROUNDDOWN(5.33*(Q69-10)^1.1,0),0)</f>
        <v>0</v>
      </c>
      <c r="S69" s="61"/>
      <c r="T69" s="59">
        <f>IF(AND(S69&gt;26.8,S69&lt;44.24),IF(B69=1,ROUNDDOWN(4.86338*(44-S69)^1.81,0),ROUNDDOWN(4.86338*(44.24-S69)^1.81,0)),0)</f>
        <v>0</v>
      </c>
      <c r="U69" s="62"/>
      <c r="V69" s="71" t="s">
        <v>95</v>
      </c>
      <c r="W69" s="64">
        <f>I69*60+K69</f>
        <v>0</v>
      </c>
      <c r="X69" s="65">
        <f>IF(W69&gt;0,(INT(POWER(305.5-W69,1.85)*0.08713)),0)</f>
        <v>0</v>
      </c>
      <c r="Y69" s="122"/>
      <c r="Z69" s="122"/>
      <c r="AA69" s="122"/>
      <c r="AB69" s="122"/>
      <c r="AC69" s="122"/>
      <c r="AD69" s="122"/>
      <c r="AE69" s="121"/>
      <c r="AF69" s="122"/>
      <c r="AG69" s="126"/>
      <c r="AH69" s="124"/>
      <c r="AI69" s="11"/>
      <c r="AJ69" s="11"/>
      <c r="AK69" s="11"/>
    </row>
    <row r="70" spans="1:37" ht="12.75" customHeight="1" x14ac:dyDescent="0.2">
      <c r="A70" s="46"/>
      <c r="B70" s="47">
        <f>IF($A$1=1,"",B69)</f>
        <v>0</v>
      </c>
      <c r="C70" s="48" t="str">
        <f>IF($A$1=1,"",C69)</f>
        <v>ZŠ Plánická Klatovy</v>
      </c>
      <c r="D70" s="49" t="str">
        <f>IF($A$1=1,"",D69)</f>
        <v>PL</v>
      </c>
      <c r="E70" s="50"/>
      <c r="F70" s="51">
        <f>E69</f>
        <v>4157</v>
      </c>
      <c r="G70" s="52"/>
      <c r="H70" s="53">
        <f>IF(AND(G70&gt;6.8,G70&lt;11.3),IF(B70=1,ROUNDDOWN(58.015*(11.26-G70)^1.81,0),ROUNDDOWN(58.015*(11.5-G70)^1.81,0)),0)</f>
        <v>0</v>
      </c>
      <c r="I70" s="54"/>
      <c r="J70" s="55" t="s">
        <v>17</v>
      </c>
      <c r="K70" s="114"/>
      <c r="L70" s="57">
        <f>X70</f>
        <v>0</v>
      </c>
      <c r="M70" s="58"/>
      <c r="N70" s="59">
        <f>IF(AND(M70&gt;75),ROUNDDOWN(0.8465*(M70-75)^1.42,0),0)</f>
        <v>0</v>
      </c>
      <c r="O70" s="58"/>
      <c r="P70" s="59">
        <f>IF(AND(O70&gt;210),ROUNDDOWN(0.14354*(O70-220)^1.4,0),0)</f>
        <v>0</v>
      </c>
      <c r="Q70" s="58"/>
      <c r="R70" s="59">
        <f>IF(AND(Q70&gt;10),ROUNDDOWN(5.33*(Q70-10)^1.1,0),0)</f>
        <v>0</v>
      </c>
      <c r="S70" s="61"/>
      <c r="T70" s="59"/>
      <c r="U70" s="62"/>
      <c r="V70" s="63"/>
      <c r="W70" s="64">
        <f>I70*60+K70</f>
        <v>0</v>
      </c>
      <c r="X70" s="65">
        <f>IF(W70&gt;0,(INT(POWER(305.5-W70,1.85)*0.08713)),0)</f>
        <v>0</v>
      </c>
      <c r="Y70" s="122"/>
      <c r="Z70" s="122"/>
      <c r="AA70" s="122"/>
      <c r="AB70" s="122"/>
      <c r="AC70" s="122"/>
      <c r="AD70" s="122"/>
      <c r="AE70" s="121"/>
      <c r="AF70" s="122"/>
      <c r="AG70" s="126"/>
      <c r="AH70" s="124"/>
      <c r="AI70" s="11"/>
      <c r="AJ70" s="11"/>
      <c r="AK70" s="11"/>
    </row>
    <row r="71" spans="1:37" ht="12.75" customHeight="1" x14ac:dyDescent="0.2">
      <c r="A71" s="46">
        <v>35</v>
      </c>
      <c r="B71" s="47">
        <v>0</v>
      </c>
      <c r="C71" s="125" t="s">
        <v>96</v>
      </c>
      <c r="D71" s="67" t="s">
        <v>56</v>
      </c>
      <c r="E71" s="68">
        <v>4150</v>
      </c>
      <c r="F71" s="116">
        <f>F72</f>
        <v>4150</v>
      </c>
      <c r="G71" s="70"/>
      <c r="H71" s="53">
        <f>IF(AND(G71&gt;6.8,G71&lt;11.3),IF(B71=1,ROUNDDOWN(58.015*(11.26-G71)^1.81,0),ROUNDDOWN(58.015*(11.5-G71)^1.81,0)),0)</f>
        <v>0</v>
      </c>
      <c r="I71" s="54"/>
      <c r="J71" s="55" t="s">
        <v>17</v>
      </c>
      <c r="K71" s="56"/>
      <c r="L71" s="57">
        <f>X71</f>
        <v>0</v>
      </c>
      <c r="M71" s="58"/>
      <c r="N71" s="59">
        <f>IF(AND(M71&gt;75),ROUNDDOWN(0.8465*(M71-75)^1.42,0),0)</f>
        <v>0</v>
      </c>
      <c r="O71" s="58"/>
      <c r="P71" s="59">
        <f>IF(AND(O71&gt;210),ROUNDDOWN(0.14354*(O71-220)^1.4,0),0)</f>
        <v>0</v>
      </c>
      <c r="Q71" s="58"/>
      <c r="R71" s="59">
        <f>IF(AND(Q71&gt;10),ROUNDDOWN(5.33*(Q71-10)^1.1,0),0)</f>
        <v>0</v>
      </c>
      <c r="S71" s="61"/>
      <c r="T71" s="59">
        <f>IF(AND(S71&gt;26.8,S71&lt;44.24),IF(B71=1,ROUNDDOWN(4.86338*(44-S71)^1.81,0),ROUNDDOWN(4.86338*(44.24-S71)^1.81,0)),0)</f>
        <v>0</v>
      </c>
      <c r="U71" s="62"/>
      <c r="V71" s="71" t="s">
        <v>97</v>
      </c>
      <c r="W71" s="64">
        <f>I71*60+K71</f>
        <v>0</v>
      </c>
      <c r="X71" s="65">
        <f>IF(W71&gt;0,(INT(POWER(305.5-W71,1.85)*0.08713)),0)</f>
        <v>0</v>
      </c>
      <c r="Y71" s="43"/>
      <c r="Z71" s="124"/>
      <c r="AA71" s="122"/>
      <c r="AB71" s="122"/>
      <c r="AC71" s="122"/>
      <c r="AD71" s="122"/>
      <c r="AE71" s="121"/>
      <c r="AF71" s="122"/>
      <c r="AG71" s="126"/>
      <c r="AH71" s="124"/>
      <c r="AI71" s="11"/>
      <c r="AJ71" s="11"/>
      <c r="AK71" s="11"/>
    </row>
    <row r="72" spans="1:37" ht="12.75" customHeight="1" x14ac:dyDescent="0.2">
      <c r="A72" s="46"/>
      <c r="B72" s="47">
        <f>IF($A$1=1,"",B71)</f>
        <v>0</v>
      </c>
      <c r="C72" s="48" t="str">
        <f>IF($A$1=1,"",C71)</f>
        <v xml:space="preserve">ZŠ MPb Neratovice </v>
      </c>
      <c r="D72" s="49" t="str">
        <f>IF($A$1=1,"",D71)</f>
        <v>SČ Z</v>
      </c>
      <c r="E72" s="50"/>
      <c r="F72" s="51">
        <f>E71</f>
        <v>4150</v>
      </c>
      <c r="G72" s="52"/>
      <c r="H72" s="53">
        <f>IF(AND(G72&gt;6.8,G72&lt;11.3),IF(B72=1,ROUNDDOWN(58.015*(11.26-G72)^1.81,0),ROUNDDOWN(58.015*(11.5-G72)^1.81,0)),0)</f>
        <v>0</v>
      </c>
      <c r="I72" s="54"/>
      <c r="J72" s="55" t="s">
        <v>17</v>
      </c>
      <c r="K72" s="114"/>
      <c r="L72" s="57">
        <f>X72</f>
        <v>0</v>
      </c>
      <c r="M72" s="58"/>
      <c r="N72" s="59">
        <f>IF(AND(M72&gt;75),ROUNDDOWN(0.8465*(M72-75)^1.42,0),0)</f>
        <v>0</v>
      </c>
      <c r="O72" s="58"/>
      <c r="P72" s="59">
        <f>IF(AND(O72&gt;210),ROUNDDOWN(0.14354*(O72-220)^1.4,0),0)</f>
        <v>0</v>
      </c>
      <c r="Q72" s="58"/>
      <c r="R72" s="59">
        <f>IF(AND(Q72&gt;10),ROUNDDOWN(5.33*(Q72-10)^1.1,0),0)</f>
        <v>0</v>
      </c>
      <c r="S72" s="61"/>
      <c r="T72" s="59"/>
      <c r="U72" s="62"/>
      <c r="V72" s="63"/>
      <c r="W72" s="64">
        <f>I72*60+K72</f>
        <v>0</v>
      </c>
      <c r="X72" s="65">
        <f>IF(W72&gt;0,(INT(POWER(305.5-W72,1.85)*0.08713)),0)</f>
        <v>0</v>
      </c>
      <c r="Y72" s="43"/>
      <c r="Z72" s="122"/>
      <c r="AA72" s="122"/>
      <c r="AB72" s="122"/>
      <c r="AC72" s="122"/>
      <c r="AD72" s="122"/>
      <c r="AE72" s="121"/>
      <c r="AF72" s="122"/>
      <c r="AG72" s="126"/>
      <c r="AH72" s="124"/>
      <c r="AI72" s="11"/>
      <c r="AJ72" s="11"/>
      <c r="AK72" s="11"/>
    </row>
    <row r="73" spans="1:37" ht="12.75" customHeight="1" x14ac:dyDescent="0.2">
      <c r="A73" s="46">
        <v>36</v>
      </c>
      <c r="B73" s="47">
        <v>0</v>
      </c>
      <c r="C73" s="115" t="s">
        <v>98</v>
      </c>
      <c r="D73" s="67" t="s">
        <v>87</v>
      </c>
      <c r="E73" s="68">
        <v>4143</v>
      </c>
      <c r="F73" s="116">
        <f>F74</f>
        <v>4143</v>
      </c>
      <c r="G73" s="70"/>
      <c r="H73" s="53">
        <f>IF(AND(G73&gt;6.8,G73&lt;11.3),IF(B73=1,ROUNDDOWN(58.015*(11.26-G73)^1.81,0),ROUNDDOWN(58.015*(11.5-G73)^1.81,0)),0)</f>
        <v>0</v>
      </c>
      <c r="I73" s="54"/>
      <c r="J73" s="55" t="s">
        <v>17</v>
      </c>
      <c r="K73" s="56"/>
      <c r="L73" s="57">
        <f>X73</f>
        <v>0</v>
      </c>
      <c r="M73" s="58"/>
      <c r="N73" s="59">
        <f>IF(AND(M73&gt;75),ROUNDDOWN(0.8465*(M73-75)^1.42,0),0)</f>
        <v>0</v>
      </c>
      <c r="O73" s="58"/>
      <c r="P73" s="59">
        <f>IF(AND(O73&gt;210),ROUNDDOWN(0.14354*(O73-220)^1.4,0),0)</f>
        <v>0</v>
      </c>
      <c r="Q73" s="58"/>
      <c r="R73" s="59">
        <f>IF(AND(Q73&gt;10),ROUNDDOWN(5.33*(Q73-10)^1.1,0),0)</f>
        <v>0</v>
      </c>
      <c r="S73" s="61"/>
      <c r="T73" s="59">
        <f>IF(AND(S73&gt;26.8,S73&lt;44.24),IF(B73=1,ROUNDDOWN(4.86338*(44-S73)^1.81,0),ROUNDDOWN(4.86338*(44.24-S73)^1.81,0)),0)</f>
        <v>0</v>
      </c>
      <c r="U73" s="62"/>
      <c r="V73" s="71" t="s">
        <v>99</v>
      </c>
      <c r="W73" s="64">
        <f>I73*60+K73</f>
        <v>0</v>
      </c>
      <c r="X73" s="65">
        <f>IF(W73&gt;0,(INT(POWER(305.5-W73,1.85)*0.08713)),0)</f>
        <v>0</v>
      </c>
      <c r="Y73" s="43"/>
      <c r="Z73" s="122"/>
      <c r="AA73" s="126"/>
      <c r="AB73" s="122"/>
      <c r="AC73" s="122"/>
      <c r="AD73" s="122"/>
      <c r="AE73" s="121"/>
      <c r="AF73" s="122"/>
      <c r="AG73" s="126"/>
      <c r="AH73" s="124"/>
      <c r="AI73" s="11"/>
      <c r="AJ73" s="11"/>
      <c r="AK73" s="11"/>
    </row>
    <row r="74" spans="1:37" ht="12.75" customHeight="1" x14ac:dyDescent="0.2">
      <c r="A74" s="46"/>
      <c r="B74" s="47">
        <f>IF($A$1=1,"",B73)</f>
        <v>0</v>
      </c>
      <c r="C74" s="48" t="str">
        <f>IF($A$1=1,"",C73)</f>
        <v>ZŠ Čelákovice</v>
      </c>
      <c r="D74" s="49" t="str">
        <f>IF($A$1=1,"",D73)</f>
        <v>SČ V</v>
      </c>
      <c r="E74" s="50"/>
      <c r="F74" s="51">
        <f>E73</f>
        <v>4143</v>
      </c>
      <c r="G74" s="52"/>
      <c r="H74" s="53">
        <f>IF(AND(G74&gt;6.8,G74&lt;11.3),IF(B74=1,ROUNDDOWN(58.015*(11.26-G74)^1.81,0),ROUNDDOWN(58.015*(11.5-G74)^1.81,0)),0)</f>
        <v>0</v>
      </c>
      <c r="I74" s="54"/>
      <c r="J74" s="55" t="s">
        <v>17</v>
      </c>
      <c r="K74" s="114"/>
      <c r="L74" s="57">
        <f>X74</f>
        <v>0</v>
      </c>
      <c r="M74" s="58"/>
      <c r="N74" s="59">
        <f>IF(AND(M74&gt;75),ROUNDDOWN(0.8465*(M74-75)^1.42,0),0)</f>
        <v>0</v>
      </c>
      <c r="O74" s="58"/>
      <c r="P74" s="59">
        <f>IF(AND(O74&gt;210),ROUNDDOWN(0.14354*(O74-220)^1.4,0),0)</f>
        <v>0</v>
      </c>
      <c r="Q74" s="58"/>
      <c r="R74" s="59">
        <f>IF(AND(Q74&gt;10),ROUNDDOWN(5.33*(Q74-10)^1.1,0),0)</f>
        <v>0</v>
      </c>
      <c r="S74" s="61"/>
      <c r="T74" s="59"/>
      <c r="U74" s="62"/>
      <c r="V74" s="63"/>
      <c r="W74" s="64">
        <f>I74*60+K74</f>
        <v>0</v>
      </c>
      <c r="X74" s="65">
        <f>IF(W74&gt;0,(INT(POWER(305.5-W74,1.85)*0.08713)),0)</f>
        <v>0</v>
      </c>
      <c r="Y74" s="43"/>
      <c r="Z74" s="122"/>
      <c r="AA74" s="122"/>
      <c r="AB74" s="122"/>
      <c r="AC74" s="122"/>
      <c r="AD74" s="122"/>
      <c r="AE74" s="121"/>
      <c r="AF74" s="122"/>
      <c r="AG74" s="123"/>
      <c r="AH74" s="124"/>
      <c r="AI74" s="11"/>
      <c r="AJ74" s="11"/>
      <c r="AK74" s="11"/>
    </row>
    <row r="75" spans="1:37" ht="12.75" customHeight="1" x14ac:dyDescent="0.2">
      <c r="A75" s="46">
        <v>37</v>
      </c>
      <c r="B75" s="47">
        <v>0</v>
      </c>
      <c r="C75" s="115" t="s">
        <v>100</v>
      </c>
      <c r="D75" s="67" t="s">
        <v>87</v>
      </c>
      <c r="E75" s="68">
        <v>4134</v>
      </c>
      <c r="F75" s="116">
        <f>F76</f>
        <v>4134</v>
      </c>
      <c r="G75" s="70"/>
      <c r="H75" s="53">
        <f>IF(AND(G75&gt;6.8,G75&lt;11.3),IF(B75=1,ROUNDDOWN(58.015*(11.26-G75)^1.81,0),ROUNDDOWN(58.015*(11.5-G75)^1.81,0)),0)</f>
        <v>0</v>
      </c>
      <c r="I75" s="54"/>
      <c r="J75" s="55" t="s">
        <v>17</v>
      </c>
      <c r="K75" s="56"/>
      <c r="L75" s="57">
        <f>X75</f>
        <v>0</v>
      </c>
      <c r="M75" s="58"/>
      <c r="N75" s="59">
        <f>IF(AND(M75&gt;75),ROUNDDOWN(0.8465*(M75-75)^1.42,0),0)</f>
        <v>0</v>
      </c>
      <c r="O75" s="58"/>
      <c r="P75" s="59">
        <f>IF(AND(O75&gt;210),ROUNDDOWN(0.14354*(O75-220)^1.4,0),0)</f>
        <v>0</v>
      </c>
      <c r="Q75" s="58"/>
      <c r="R75" s="59">
        <f>IF(AND(Q75&gt;10),ROUNDDOWN(5.33*(Q75-10)^1.1,0),0)</f>
        <v>0</v>
      </c>
      <c r="S75" s="61"/>
      <c r="T75" s="59">
        <f>IF(AND(S75&gt;26.8,S75&lt;44.24),IF(B75=1,ROUNDDOWN(4.86338*(44-S75)^1.81,0),ROUNDDOWN(4.86338*(44.24-S75)^1.81,0)),0)</f>
        <v>0</v>
      </c>
      <c r="U75" s="62"/>
      <c r="V75" s="71" t="s">
        <v>101</v>
      </c>
      <c r="W75" s="64">
        <f>I75*60+K75</f>
        <v>0</v>
      </c>
      <c r="X75" s="65">
        <f>IF(W75&gt;0,(INT(POWER(305.5-W75,1.85)*0.08713)),0)</f>
        <v>0</v>
      </c>
      <c r="Y75" s="43"/>
      <c r="Z75" s="122"/>
      <c r="AA75" s="122"/>
      <c r="AB75" s="122"/>
      <c r="AC75" s="122"/>
      <c r="AD75" s="122"/>
      <c r="AE75" s="121"/>
      <c r="AF75" s="122"/>
      <c r="AG75" s="127"/>
      <c r="AH75" s="124"/>
      <c r="AI75" s="11"/>
      <c r="AJ75" s="11"/>
      <c r="AK75" s="11"/>
    </row>
    <row r="76" spans="1:37" ht="12.75" customHeight="1" x14ac:dyDescent="0.2">
      <c r="A76" s="46"/>
      <c r="B76" s="47">
        <f>IF($A$1=1,"",B75)</f>
        <v>0</v>
      </c>
      <c r="C76" s="48" t="str">
        <f>IF($A$1=1,"",C75)</f>
        <v>6.ZŠ a MŠ Mladá Boleslav</v>
      </c>
      <c r="D76" s="49" t="str">
        <f>IF($A$1=1,"",D75)</f>
        <v>SČ V</v>
      </c>
      <c r="E76" s="50"/>
      <c r="F76" s="51">
        <f>E75</f>
        <v>4134</v>
      </c>
      <c r="G76" s="52"/>
      <c r="H76" s="53">
        <f>IF(AND(G76&gt;6.8,G76&lt;11.3),IF(B76=1,ROUNDDOWN(58.015*(11.26-G76)^1.81,0),ROUNDDOWN(58.015*(11.5-G76)^1.81,0)),0)</f>
        <v>0</v>
      </c>
      <c r="I76" s="54"/>
      <c r="J76" s="55" t="s">
        <v>17</v>
      </c>
      <c r="K76" s="114"/>
      <c r="L76" s="57">
        <f>X76</f>
        <v>0</v>
      </c>
      <c r="M76" s="58"/>
      <c r="N76" s="59">
        <f>IF(AND(M76&gt;75),ROUNDDOWN(0.8465*(M76-75)^1.42,0),0)</f>
        <v>0</v>
      </c>
      <c r="O76" s="58"/>
      <c r="P76" s="59">
        <f>IF(AND(O76&gt;210),ROUNDDOWN(0.14354*(O76-220)^1.4,0),0)</f>
        <v>0</v>
      </c>
      <c r="Q76" s="58"/>
      <c r="R76" s="59">
        <f>IF(AND(Q76&gt;10),ROUNDDOWN(5.33*(Q76-10)^1.1,0),0)</f>
        <v>0</v>
      </c>
      <c r="S76" s="61"/>
      <c r="T76" s="59"/>
      <c r="U76" s="62"/>
      <c r="V76" s="63"/>
      <c r="W76" s="64">
        <f>I76*60+K76</f>
        <v>0</v>
      </c>
      <c r="X76" s="65">
        <f>IF(W76&gt;0,(INT(POWER(305.5-W76,1.85)*0.08713)),0)</f>
        <v>0</v>
      </c>
      <c r="Y76" s="43"/>
      <c r="Z76" s="122"/>
      <c r="AA76" s="122"/>
      <c r="AB76" s="122"/>
      <c r="AC76" s="122"/>
      <c r="AD76" s="122"/>
      <c r="AE76" s="121"/>
      <c r="AF76" s="122"/>
      <c r="AG76" s="127"/>
      <c r="AH76" s="124"/>
      <c r="AI76" s="11"/>
      <c r="AJ76" s="11"/>
      <c r="AK76" s="11"/>
    </row>
    <row r="77" spans="1:37" ht="12.75" customHeight="1" x14ac:dyDescent="0.2">
      <c r="A77" s="46">
        <v>38</v>
      </c>
      <c r="B77" s="47">
        <v>0</v>
      </c>
      <c r="C77" s="125" t="s">
        <v>102</v>
      </c>
      <c r="D77" s="67" t="s">
        <v>56</v>
      </c>
      <c r="E77" s="68">
        <v>4124</v>
      </c>
      <c r="F77" s="116">
        <f>F78</f>
        <v>4124</v>
      </c>
      <c r="G77" s="70"/>
      <c r="H77" s="53">
        <f>IF(AND(G77&gt;6.8,G77&lt;11.3),IF(B77=1,ROUNDDOWN(58.015*(11.26-G77)^1.81,0),ROUNDDOWN(58.015*(11.5-G77)^1.81,0)),0)</f>
        <v>0</v>
      </c>
      <c r="I77" s="54"/>
      <c r="J77" s="55" t="s">
        <v>17</v>
      </c>
      <c r="K77" s="56"/>
      <c r="L77" s="57">
        <f>X77</f>
        <v>0</v>
      </c>
      <c r="M77" s="58"/>
      <c r="N77" s="59">
        <f>IF(AND(M77&gt;75),ROUNDDOWN(0.8465*(M77-75)^1.42,0),0)</f>
        <v>0</v>
      </c>
      <c r="O77" s="58"/>
      <c r="P77" s="59">
        <f>IF(AND(O77&gt;210),ROUNDDOWN(0.14354*(O77-220)^1.4,0),0)</f>
        <v>0</v>
      </c>
      <c r="Q77" s="58"/>
      <c r="R77" s="59">
        <f>IF(AND(Q77&gt;10),ROUNDDOWN(5.33*(Q77-10)^1.1,0),0)</f>
        <v>0</v>
      </c>
      <c r="S77" s="61"/>
      <c r="T77" s="59">
        <f>IF(AND(S77&gt;26.8,S77&lt;44.24),IF(B77=1,ROUNDDOWN(4.86338*(44-S77)^1.81,0),ROUNDDOWN(4.86338*(44.24-S77)^1.81,0)),0)</f>
        <v>0</v>
      </c>
      <c r="U77" s="62"/>
      <c r="V77" s="71" t="s">
        <v>103</v>
      </c>
      <c r="W77" s="64">
        <f>I77*60+K77</f>
        <v>0</v>
      </c>
      <c r="X77" s="65">
        <f>IF(W77&gt;0,(INT(POWER(305.5-W77,1.85)*0.08713)),0)</f>
        <v>0</v>
      </c>
      <c r="Y77" s="43"/>
      <c r="Z77" s="122"/>
      <c r="AA77" s="122"/>
      <c r="AB77" s="122"/>
      <c r="AC77" s="122"/>
      <c r="AD77" s="122"/>
      <c r="AE77" s="121"/>
      <c r="AF77" s="122"/>
      <c r="AG77" s="127"/>
      <c r="AH77" s="124"/>
      <c r="AI77" s="11"/>
      <c r="AJ77" s="11"/>
      <c r="AK77" s="11"/>
    </row>
    <row r="78" spans="1:37" ht="12.75" customHeight="1" x14ac:dyDescent="0.2">
      <c r="A78" s="46"/>
      <c r="B78" s="47">
        <f>IF($A$1=1,"",B77)</f>
        <v>0</v>
      </c>
      <c r="C78" s="48" t="str">
        <f>IF($A$1=1,"",C77)</f>
        <v xml:space="preserve">ZŠ J. A. Komenského Nové Strašec </v>
      </c>
      <c r="D78" s="49" t="str">
        <f>IF($A$1=1,"",D77)</f>
        <v>SČ Z</v>
      </c>
      <c r="E78" s="50"/>
      <c r="F78" s="51">
        <f>E77</f>
        <v>4124</v>
      </c>
      <c r="G78" s="52"/>
      <c r="H78" s="53">
        <f>IF(AND(G78&gt;6.8,G78&lt;11.3),IF(B78=1,ROUNDDOWN(58.015*(11.26-G78)^1.81,0),ROUNDDOWN(58.015*(11.5-G78)^1.81,0)),0)</f>
        <v>0</v>
      </c>
      <c r="I78" s="54"/>
      <c r="J78" s="55" t="s">
        <v>17</v>
      </c>
      <c r="K78" s="114"/>
      <c r="L78" s="57">
        <f>X78</f>
        <v>0</v>
      </c>
      <c r="M78" s="58"/>
      <c r="N78" s="59">
        <f>IF(AND(M78&gt;75),ROUNDDOWN(0.8465*(M78-75)^1.42,0),0)</f>
        <v>0</v>
      </c>
      <c r="O78" s="58"/>
      <c r="P78" s="59">
        <f>IF(AND(O78&gt;210),ROUNDDOWN(0.14354*(O78-220)^1.4,0),0)</f>
        <v>0</v>
      </c>
      <c r="Q78" s="58"/>
      <c r="R78" s="59">
        <f>IF(AND(Q78&gt;10),ROUNDDOWN(5.33*(Q78-10)^1.1,0),0)</f>
        <v>0</v>
      </c>
      <c r="S78" s="61"/>
      <c r="T78" s="59"/>
      <c r="U78" s="62"/>
      <c r="V78" s="63"/>
      <c r="W78" s="64">
        <f>I78*60+K78</f>
        <v>0</v>
      </c>
      <c r="X78" s="65">
        <f>IF(W78&gt;0,(INT(POWER(305.5-W78,1.85)*0.08713)),0)</f>
        <v>0</v>
      </c>
      <c r="Y78" s="43"/>
      <c r="Z78" s="122"/>
      <c r="AA78" s="122"/>
      <c r="AB78" s="122"/>
      <c r="AC78" s="122"/>
      <c r="AD78" s="122"/>
      <c r="AE78" s="121"/>
      <c r="AF78" s="122"/>
      <c r="AG78" s="123"/>
      <c r="AH78" s="124"/>
      <c r="AI78" s="11"/>
      <c r="AJ78" s="11"/>
      <c r="AK78" s="11"/>
    </row>
    <row r="79" spans="1:37" ht="12.75" customHeight="1" x14ac:dyDescent="0.2">
      <c r="A79" s="46">
        <v>39</v>
      </c>
      <c r="B79" s="47">
        <v>0</v>
      </c>
      <c r="C79" s="117" t="s">
        <v>104</v>
      </c>
      <c r="D79" s="67" t="s">
        <v>68</v>
      </c>
      <c r="E79" s="68">
        <f>$F80</f>
        <v>4116</v>
      </c>
      <c r="F79" s="116">
        <f>F80</f>
        <v>4116</v>
      </c>
      <c r="G79" s="70">
        <v>8.6</v>
      </c>
      <c r="H79" s="53">
        <v>398</v>
      </c>
      <c r="I79" s="54">
        <v>3</v>
      </c>
      <c r="J79" s="55" t="s">
        <v>17</v>
      </c>
      <c r="K79" s="56">
        <v>29.86</v>
      </c>
      <c r="L79" s="57">
        <f>X79</f>
        <v>402</v>
      </c>
      <c r="M79" s="58">
        <v>171</v>
      </c>
      <c r="N79" s="59">
        <f>IF(AND(M79&gt;75),ROUNDDOWN(0.8465*(M79-75)^1.42,0),0)</f>
        <v>552</v>
      </c>
      <c r="O79" s="58">
        <v>590</v>
      </c>
      <c r="P79" s="59">
        <f>IF(AND(O79&gt;210),ROUNDDOWN(0.14354*(O79-220)^1.4,0),0)</f>
        <v>565</v>
      </c>
      <c r="Q79" s="60">
        <v>50.35</v>
      </c>
      <c r="R79" s="59">
        <f>IF(AND(Q79&gt;10),ROUNDDOWN(5.33*(Q79-10)^1.1,0),0)</f>
        <v>311</v>
      </c>
      <c r="S79" s="61">
        <v>34.17</v>
      </c>
      <c r="T79" s="59">
        <f>IF(AND(S79&gt;26.8,S79&lt;44.24),IF(B79=1,ROUNDDOWN(4.86338*(44-S79)^1.81,0),ROUNDDOWN(4.86338*(44.24-S79)^1.81,0)),0)</f>
        <v>317</v>
      </c>
      <c r="U79" s="62"/>
      <c r="V79" s="71" t="s">
        <v>105</v>
      </c>
      <c r="W79" s="64">
        <f>I79*60+K79</f>
        <v>209.86</v>
      </c>
      <c r="X79" s="65">
        <f>IF(W79&gt;0,(INT(POWER(305.5-W79,1.85)*0.08713)),0)</f>
        <v>402</v>
      </c>
      <c r="Y79" s="43"/>
      <c r="Z79" s="122"/>
      <c r="AA79" s="122"/>
      <c r="AB79" s="122"/>
      <c r="AC79" s="122"/>
      <c r="AD79" s="122"/>
      <c r="AE79" s="121"/>
      <c r="AF79" s="122"/>
      <c r="AG79" s="123"/>
      <c r="AH79" s="124"/>
      <c r="AI79" s="11"/>
      <c r="AJ79" s="11"/>
      <c r="AK79" s="11"/>
    </row>
    <row r="80" spans="1:37" ht="12.75" customHeight="1" x14ac:dyDescent="0.2">
      <c r="A80" s="46"/>
      <c r="B80" s="47">
        <f>IF($A$1=1,"",B79)</f>
        <v>0</v>
      </c>
      <c r="C80" s="48" t="str">
        <f>IF($A$1=1,"",C79)</f>
        <v>ZŠ Školní Kaplice</v>
      </c>
      <c r="D80" s="49" t="str">
        <f>IF($A$1=1,"",D79)</f>
        <v>JČ</v>
      </c>
      <c r="E80" s="50"/>
      <c r="F80" s="51">
        <f>H79+H80+L79+L80+N79+N80+P79+P80+R79+R80+T79</f>
        <v>4116</v>
      </c>
      <c r="G80" s="52">
        <v>8.7799999999999994</v>
      </c>
      <c r="H80" s="53">
        <f>IF(AND(G80&gt;6.8,G80&lt;11.3),IF(B80=1,ROUNDDOWN(58.015*(11.26-G80)^1.81,0),ROUNDDOWN(58.015*(11.5-G80)^1.81,0)),0)</f>
        <v>354</v>
      </c>
      <c r="I80" s="54">
        <v>3</v>
      </c>
      <c r="J80" s="55" t="s">
        <v>17</v>
      </c>
      <c r="K80" s="56">
        <v>34.659999999999997</v>
      </c>
      <c r="L80" s="57">
        <f>X80</f>
        <v>365</v>
      </c>
      <c r="M80" s="58">
        <v>143</v>
      </c>
      <c r="N80" s="59">
        <f>IF(AND(M80&gt;75),ROUNDDOWN(0.8465*(M80-75)^1.42,0),0)</f>
        <v>338</v>
      </c>
      <c r="O80" s="58">
        <v>436</v>
      </c>
      <c r="P80" s="59">
        <f>IF(AND(O80&gt;210),ROUNDDOWN(0.14354*(O80-220)^1.4,0),0)</f>
        <v>266</v>
      </c>
      <c r="Q80" s="60">
        <v>42.88</v>
      </c>
      <c r="R80" s="59">
        <f>IF(AND(Q80&gt;10),ROUNDDOWN(5.33*(Q80-10)^1.1,0),0)</f>
        <v>248</v>
      </c>
      <c r="S80" s="61"/>
      <c r="T80" s="59"/>
      <c r="U80" s="62"/>
      <c r="V80" s="63"/>
      <c r="W80" s="64">
        <f>I80*60+K80</f>
        <v>214.66</v>
      </c>
      <c r="X80" s="65">
        <f>IF(W80&gt;0,(INT(POWER(305.5-W80,1.85)*0.08713)),0)</f>
        <v>365</v>
      </c>
      <c r="Y80" s="43"/>
      <c r="Z80" s="122"/>
      <c r="AA80" s="122"/>
      <c r="AB80" s="122"/>
      <c r="AC80" s="122"/>
      <c r="AD80" s="122"/>
      <c r="AE80" s="121"/>
      <c r="AF80" s="122"/>
      <c r="AG80" s="126"/>
      <c r="AH80" s="124"/>
      <c r="AI80" s="11"/>
      <c r="AJ80" s="11"/>
      <c r="AK80" s="11"/>
    </row>
    <row r="81" spans="1:37" ht="12.75" customHeight="1" x14ac:dyDescent="0.2">
      <c r="A81" s="46">
        <v>40</v>
      </c>
      <c r="B81" s="47">
        <v>0</v>
      </c>
      <c r="C81" s="117" t="s">
        <v>106</v>
      </c>
      <c r="D81" s="67" t="s">
        <v>16</v>
      </c>
      <c r="E81" s="68">
        <f>$F82</f>
        <v>4106</v>
      </c>
      <c r="F81" s="116">
        <f>F82</f>
        <v>4106</v>
      </c>
      <c r="G81" s="70">
        <v>8.18</v>
      </c>
      <c r="H81" s="53">
        <f>IF(AND(G81&gt;6.8,G81&lt;11.3),IF(B81=1,ROUNDDOWN(58.015*(11.26-G81)^1.81,0),ROUNDDOWN(58.015*(11.5-G81)^1.81,0)),0)</f>
        <v>509</v>
      </c>
      <c r="I81" s="54">
        <v>2</v>
      </c>
      <c r="J81" s="55" t="s">
        <v>17</v>
      </c>
      <c r="K81" s="56">
        <v>57.9</v>
      </c>
      <c r="L81" s="57">
        <f>X81</f>
        <v>685</v>
      </c>
      <c r="M81" s="58">
        <v>150</v>
      </c>
      <c r="N81" s="59">
        <f>IF(AND(M81&gt;75),ROUNDDOWN(0.8465*(M81-75)^1.42,0),0)</f>
        <v>389</v>
      </c>
      <c r="O81" s="58">
        <v>427</v>
      </c>
      <c r="P81" s="59">
        <f>IF(AND(O81&gt;210),ROUNDDOWN(0.14354*(O81-220)^1.4,0),0)</f>
        <v>250</v>
      </c>
      <c r="Q81" s="60">
        <v>50.2</v>
      </c>
      <c r="R81" s="59">
        <f>IF(AND(Q81&gt;10),ROUNDDOWN(5.33*(Q81-10)^1.1,0),0)</f>
        <v>310</v>
      </c>
      <c r="S81" s="61">
        <v>34.6</v>
      </c>
      <c r="T81" s="59">
        <f>IF(AND(S81&gt;26.8,S81&lt;44.24),IF(B81=1,ROUNDDOWN(4.86338*(44-S81)^1.81,0),ROUNDDOWN(4.86338*(44.24-S81)^1.81,0)),0)</f>
        <v>293</v>
      </c>
      <c r="U81" s="62"/>
      <c r="V81" s="71" t="s">
        <v>107</v>
      </c>
      <c r="W81" s="64">
        <f>I81*60+K81</f>
        <v>177.9</v>
      </c>
      <c r="X81" s="65">
        <f>IF(W81&gt;0,(INT(POWER(305.5-W81,1.85)*0.08713)),0)</f>
        <v>685</v>
      </c>
      <c r="Y81" s="43"/>
      <c r="Z81" s="122"/>
      <c r="AA81" s="122"/>
      <c r="AB81" s="122"/>
      <c r="AC81" s="122"/>
      <c r="AD81" s="122"/>
      <c r="AE81" s="121"/>
      <c r="AF81" s="122"/>
      <c r="AG81" s="126"/>
      <c r="AH81" s="124"/>
      <c r="AI81" s="11"/>
      <c r="AJ81" s="11"/>
      <c r="AK81" s="11"/>
    </row>
    <row r="82" spans="1:37" ht="12.75" customHeight="1" x14ac:dyDescent="0.2">
      <c r="A82" s="46"/>
      <c r="B82" s="47">
        <f>IF($A$1=1,"",B81)</f>
        <v>0</v>
      </c>
      <c r="C82" s="48" t="str">
        <f>IF($A$1=1,"",C81)</f>
        <v>ZŠ Osecká Lipník</v>
      </c>
      <c r="D82" s="49" t="str">
        <f>IF($A$1=1,"",D81)</f>
        <v>OL</v>
      </c>
      <c r="E82" s="50"/>
      <c r="F82" s="51">
        <f>H81+H82+L81+L82+N81+N82+P81+P82+R81+R82+T81</f>
        <v>4106</v>
      </c>
      <c r="G82" s="52">
        <v>8.42</v>
      </c>
      <c r="H82" s="53">
        <f>IF(AND(G82&gt;6.8,G82&lt;11.3),IF(B82=1,ROUNDDOWN(58.015*(11.26-G82)^1.81,0),ROUNDDOWN(58.015*(11.5-G82)^1.81,0)),0)</f>
        <v>444</v>
      </c>
      <c r="I82" s="54">
        <v>3</v>
      </c>
      <c r="J82" s="55" t="s">
        <v>17</v>
      </c>
      <c r="K82" s="56">
        <v>28.8</v>
      </c>
      <c r="L82" s="57">
        <f>X82</f>
        <v>410</v>
      </c>
      <c r="M82" s="58">
        <v>142</v>
      </c>
      <c r="N82" s="59">
        <f>IF(AND(M82&gt;75),ROUNDDOWN(0.8465*(M82-75)^1.42,0),0)</f>
        <v>331</v>
      </c>
      <c r="O82" s="58">
        <v>401</v>
      </c>
      <c r="P82" s="59">
        <f>IF(AND(O82&gt;210),ROUNDDOWN(0.14354*(O82-220)^1.4,0),0)</f>
        <v>207</v>
      </c>
      <c r="Q82" s="60">
        <v>46.5</v>
      </c>
      <c r="R82" s="59">
        <f>IF(AND(Q82&gt;10),ROUNDDOWN(5.33*(Q82-10)^1.1,0),0)</f>
        <v>278</v>
      </c>
      <c r="S82" s="61"/>
      <c r="T82" s="59"/>
      <c r="U82" s="62"/>
      <c r="V82" s="63"/>
      <c r="W82" s="64">
        <f>I82*60+K82</f>
        <v>208.8</v>
      </c>
      <c r="X82" s="65">
        <f>IF(W82&gt;0,(INT(POWER(305.5-W82,1.85)*0.08713)),0)</f>
        <v>410</v>
      </c>
      <c r="Y82" s="43"/>
      <c r="Z82" s="122"/>
      <c r="AA82" s="122"/>
      <c r="AB82" s="122"/>
      <c r="AC82" s="122"/>
      <c r="AD82" s="122"/>
      <c r="AE82" s="121"/>
      <c r="AF82" s="122"/>
      <c r="AG82" s="126"/>
      <c r="AH82" s="124"/>
      <c r="AI82" s="11"/>
      <c r="AJ82" s="11"/>
      <c r="AK82" s="11"/>
    </row>
    <row r="83" spans="1:37" ht="12.75" customHeight="1" x14ac:dyDescent="0.2">
      <c r="A83" s="46">
        <v>41</v>
      </c>
      <c r="B83" s="47">
        <v>0</v>
      </c>
      <c r="C83" s="131" t="s">
        <v>108</v>
      </c>
      <c r="D83" s="67" t="s">
        <v>31</v>
      </c>
      <c r="E83" s="68">
        <v>4106</v>
      </c>
      <c r="F83" s="116">
        <f>F84</f>
        <v>4106</v>
      </c>
      <c r="G83" s="70"/>
      <c r="H83" s="53">
        <f>IF(AND(G83&gt;6.8,G83&lt;11.3),IF(B83=1,ROUNDDOWN(58.015*(11.26-G83)^1.81,0),ROUNDDOWN(58.015*(11.5-G83)^1.81,0)),0)</f>
        <v>0</v>
      </c>
      <c r="I83" s="54"/>
      <c r="J83" s="55" t="s">
        <v>17</v>
      </c>
      <c r="K83" s="56"/>
      <c r="L83" s="57">
        <f>X83</f>
        <v>0</v>
      </c>
      <c r="M83" s="58"/>
      <c r="N83" s="59">
        <f>IF(AND(M83&gt;75),ROUNDDOWN(0.8465*(M83-75)^1.42,0),0)</f>
        <v>0</v>
      </c>
      <c r="O83" s="58"/>
      <c r="P83" s="59">
        <f>IF(AND(O83&gt;210),ROUNDDOWN(0.14354*(O83-220)^1.4,0),0)</f>
        <v>0</v>
      </c>
      <c r="Q83" s="58"/>
      <c r="R83" s="59">
        <f>IF(AND(Q83&gt;10),ROUNDDOWN(5.33*(Q83-10)^1.1,0),0)</f>
        <v>0</v>
      </c>
      <c r="S83" s="61"/>
      <c r="T83" s="59">
        <f>IF(AND(S83&gt;26.8,S83&lt;44.24),IF(B83=1,ROUNDDOWN(4.86338*(44-S83)^1.81,0),ROUNDDOWN(4.86338*(44.24-S83)^1.81,0)),0)</f>
        <v>0</v>
      </c>
      <c r="U83" s="62"/>
      <c r="V83" s="71" t="s">
        <v>107</v>
      </c>
      <c r="W83" s="64">
        <f>I83*60+K83</f>
        <v>0</v>
      </c>
      <c r="X83" s="65">
        <f>IF(W83&gt;0,(INT(POWER(305.5-W83,1.85)*0.08713)),0)</f>
        <v>0</v>
      </c>
      <c r="Y83" s="43"/>
      <c r="Z83" s="122"/>
      <c r="AA83" s="122"/>
      <c r="AB83" s="122"/>
      <c r="AC83" s="122"/>
      <c r="AD83" s="122"/>
      <c r="AE83" s="121"/>
      <c r="AF83" s="122"/>
      <c r="AG83" s="126"/>
      <c r="AH83" s="124"/>
      <c r="AI83" s="11"/>
      <c r="AJ83" s="11"/>
      <c r="AK83" s="11"/>
    </row>
    <row r="84" spans="1:37" ht="12.75" customHeight="1" x14ac:dyDescent="0.2">
      <c r="A84" s="132"/>
      <c r="B84" s="47">
        <f>IF($A$1=1,"",B83)</f>
        <v>0</v>
      </c>
      <c r="C84" s="48" t="str">
        <f>IF($A$1=1,"",C83)</f>
        <v>ZŠ FILOZOFSKÁ Praha</v>
      </c>
      <c r="D84" s="49" t="str">
        <f>IF($A$1=1,"",D83)</f>
        <v>P</v>
      </c>
      <c r="E84" s="50"/>
      <c r="F84" s="51">
        <f>E83</f>
        <v>4106</v>
      </c>
      <c r="G84" s="52"/>
      <c r="H84" s="53">
        <f>IF(AND(G84&gt;6.8,G84&lt;11.3),IF(B84=1,ROUNDDOWN(58.015*(11.26-G84)^1.81,0),ROUNDDOWN(58.015*(11.5-G84)^1.81,0)),0)</f>
        <v>0</v>
      </c>
      <c r="I84" s="54"/>
      <c r="J84" s="55" t="s">
        <v>17</v>
      </c>
      <c r="K84" s="114"/>
      <c r="L84" s="57">
        <f>X84</f>
        <v>0</v>
      </c>
      <c r="M84" s="58"/>
      <c r="N84" s="59">
        <f>IF(AND(M84&gt;75),ROUNDDOWN(0.8465*(M84-75)^1.42,0),0)</f>
        <v>0</v>
      </c>
      <c r="O84" s="58"/>
      <c r="P84" s="59">
        <f>IF(AND(O84&gt;210),ROUNDDOWN(0.14354*(O84-220)^1.4,0),0)</f>
        <v>0</v>
      </c>
      <c r="Q84" s="58"/>
      <c r="R84" s="59">
        <f>IF(AND(Q84&gt;10),ROUNDDOWN(5.33*(Q84-10)^1.1,0),0)</f>
        <v>0</v>
      </c>
      <c r="S84" s="61"/>
      <c r="T84" s="59"/>
      <c r="U84" s="62"/>
      <c r="V84" s="63"/>
      <c r="W84" s="64">
        <f>I84*60+K84</f>
        <v>0</v>
      </c>
      <c r="X84" s="65">
        <f>IF(W84&gt;0,(INT(POWER(305.5-W84,1.85)*0.08713)),0)</f>
        <v>0</v>
      </c>
      <c r="Y84" s="43"/>
      <c r="Z84" s="122"/>
      <c r="AA84" s="122"/>
      <c r="AB84" s="122"/>
      <c r="AC84" s="122"/>
      <c r="AD84" s="122"/>
      <c r="AE84" s="121"/>
      <c r="AF84" s="122"/>
      <c r="AG84" s="126"/>
      <c r="AH84" s="124"/>
      <c r="AI84" s="11"/>
      <c r="AJ84" s="11"/>
      <c r="AK84" s="11"/>
    </row>
    <row r="85" spans="1:37" ht="12.75" customHeight="1" x14ac:dyDescent="0.2">
      <c r="A85" s="46">
        <v>42</v>
      </c>
      <c r="B85" s="47">
        <v>0</v>
      </c>
      <c r="C85" s="115" t="s">
        <v>109</v>
      </c>
      <c r="D85" s="133" t="s">
        <v>87</v>
      </c>
      <c r="E85" s="68">
        <v>4102</v>
      </c>
      <c r="F85" s="116">
        <f>F86</f>
        <v>4102</v>
      </c>
      <c r="G85" s="70"/>
      <c r="H85" s="53">
        <f>IF(AND(G85&gt;6.8,G85&lt;11.3),IF(B85=1,ROUNDDOWN(58.015*(11.26-G85)^1.81,0),ROUNDDOWN(58.015*(11.5-G85)^1.81,0)),0)</f>
        <v>0</v>
      </c>
      <c r="I85" s="54"/>
      <c r="J85" s="55" t="s">
        <v>17</v>
      </c>
      <c r="K85" s="56"/>
      <c r="L85" s="57">
        <f>X85</f>
        <v>0</v>
      </c>
      <c r="M85" s="58"/>
      <c r="N85" s="59">
        <f>IF(AND(M85&gt;75),ROUNDDOWN(0.8465*(M85-75)^1.42,0),0)</f>
        <v>0</v>
      </c>
      <c r="O85" s="58"/>
      <c r="P85" s="59">
        <f>IF(AND(O85&gt;210),ROUNDDOWN(0.14354*(O85-220)^1.4,0),0)</f>
        <v>0</v>
      </c>
      <c r="Q85" s="58"/>
      <c r="R85" s="59">
        <f>IF(AND(Q85&gt;10),ROUNDDOWN(5.33*(Q85-10)^1.1,0),0)</f>
        <v>0</v>
      </c>
      <c r="S85" s="61"/>
      <c r="T85" s="59">
        <f>IF(AND(S85&gt;26.8,S85&lt;44.24),IF(B85=1,ROUNDDOWN(4.86338*(44-S85)^1.81,0),ROUNDDOWN(4.86338*(44.24-S85)^1.81,0)),0)</f>
        <v>0</v>
      </c>
      <c r="U85" s="62"/>
      <c r="V85" s="71" t="s">
        <v>110</v>
      </c>
      <c r="W85" s="64">
        <f>I85*60+K85</f>
        <v>0</v>
      </c>
      <c r="X85" s="65">
        <f>IF(W85&gt;0,(INT(POWER(305.5-W85,1.85)*0.08713)),0)</f>
        <v>0</v>
      </c>
      <c r="Y85" s="43"/>
      <c r="Z85" s="122"/>
      <c r="AA85" s="122"/>
      <c r="AB85" s="122"/>
      <c r="AC85" s="122"/>
      <c r="AD85" s="122"/>
      <c r="AE85" s="121"/>
      <c r="AF85" s="122"/>
      <c r="AG85" s="127"/>
      <c r="AH85" s="124"/>
      <c r="AI85" s="11"/>
      <c r="AJ85" s="11"/>
      <c r="AK85" s="11"/>
    </row>
    <row r="86" spans="1:37" ht="12.75" customHeight="1" x14ac:dyDescent="0.2">
      <c r="A86" s="46"/>
      <c r="B86" s="47">
        <f>IF($A$1=1,"",B85)</f>
        <v>0</v>
      </c>
      <c r="C86" s="48" t="str">
        <f>IF($A$1=1,"",C85)</f>
        <v>ZŠ Kutná Hora T.G.Masaryka</v>
      </c>
      <c r="D86" s="49" t="str">
        <f>IF($A$1=1,"",D85)</f>
        <v>SČ V</v>
      </c>
      <c r="E86" s="50"/>
      <c r="F86" s="51">
        <f>E85</f>
        <v>4102</v>
      </c>
      <c r="G86" s="52"/>
      <c r="H86" s="53">
        <f>IF(AND(G86&gt;6.8,G86&lt;11.3),IF(B86=1,ROUNDDOWN(58.015*(11.26-G86)^1.81,0),ROUNDDOWN(58.015*(11.5-G86)^1.81,0)),0)</f>
        <v>0</v>
      </c>
      <c r="I86" s="54"/>
      <c r="J86" s="55" t="s">
        <v>17</v>
      </c>
      <c r="K86" s="114"/>
      <c r="L86" s="57">
        <f>X86</f>
        <v>0</v>
      </c>
      <c r="M86" s="58"/>
      <c r="N86" s="59">
        <f>IF(AND(M86&gt;75),ROUNDDOWN(0.8465*(M86-75)^1.42,0),0)</f>
        <v>0</v>
      </c>
      <c r="O86" s="58"/>
      <c r="P86" s="59">
        <f>IF(AND(O86&gt;210),ROUNDDOWN(0.14354*(O86-220)^1.4,0),0)</f>
        <v>0</v>
      </c>
      <c r="Q86" s="58"/>
      <c r="R86" s="59">
        <f>IF(AND(Q86&gt;10),ROUNDDOWN(5.33*(Q86-10)^1.1,0),0)</f>
        <v>0</v>
      </c>
      <c r="S86" s="61"/>
      <c r="T86" s="59"/>
      <c r="U86" s="62"/>
      <c r="V86" s="63"/>
      <c r="W86" s="64">
        <f>I86*60+K86</f>
        <v>0</v>
      </c>
      <c r="X86" s="65">
        <f>IF(W86&gt;0,(INT(POWER(305.5-W86,1.85)*0.08713)),0)</f>
        <v>0</v>
      </c>
      <c r="Y86" s="43"/>
      <c r="Z86" s="122"/>
      <c r="AA86" s="122"/>
      <c r="AB86" s="122"/>
      <c r="AC86" s="122"/>
      <c r="AD86" s="122"/>
      <c r="AE86" s="121"/>
      <c r="AF86" s="122"/>
      <c r="AG86" s="127"/>
      <c r="AH86" s="124"/>
      <c r="AI86" s="11"/>
      <c r="AJ86" s="11"/>
      <c r="AK86" s="11"/>
    </row>
    <row r="87" spans="1:37" ht="12.75" customHeight="1" x14ac:dyDescent="0.2">
      <c r="A87" s="46">
        <v>43</v>
      </c>
      <c r="B87" s="47">
        <v>0</v>
      </c>
      <c r="C87" s="134" t="s">
        <v>111</v>
      </c>
      <c r="D87" s="133" t="s">
        <v>16</v>
      </c>
      <c r="E87" s="68">
        <f>$F88</f>
        <v>4089</v>
      </c>
      <c r="F87" s="116">
        <f>F88</f>
        <v>4089</v>
      </c>
      <c r="G87" s="70">
        <v>8.0399999999999991</v>
      </c>
      <c r="H87" s="53">
        <f>IF(AND(G87&gt;6.8,G87&lt;11.3),IF(B87=1,ROUNDDOWN(58.015*(11.26-G87)^1.81,0),ROUNDDOWN(58.015*(11.5-G87)^1.81,0)),0)</f>
        <v>548</v>
      </c>
      <c r="I87" s="54">
        <v>3</v>
      </c>
      <c r="J87" s="55" t="s">
        <v>17</v>
      </c>
      <c r="K87" s="56">
        <v>22.8</v>
      </c>
      <c r="L87" s="57">
        <f>X87</f>
        <v>458</v>
      </c>
      <c r="M87" s="58">
        <v>154</v>
      </c>
      <c r="N87" s="59">
        <f>IF(AND(M87&gt;75),ROUNDDOWN(0.8465*(M87-75)^1.42,0),0)</f>
        <v>419</v>
      </c>
      <c r="O87" s="58">
        <v>406</v>
      </c>
      <c r="P87" s="59">
        <f>IF(AND(O87&gt;210),ROUNDDOWN(0.14354*(O87-220)^1.4,0),0)</f>
        <v>215</v>
      </c>
      <c r="Q87" s="60">
        <v>58.2</v>
      </c>
      <c r="R87" s="59">
        <f>IF(AND(Q87&gt;10),ROUNDDOWN(5.33*(Q87-10)^1.1,0),0)</f>
        <v>378</v>
      </c>
      <c r="S87" s="61">
        <v>32.53</v>
      </c>
      <c r="T87" s="59">
        <f>IF(AND(S87&gt;26.8,S87&lt;44.24),IF(B87=1,ROUNDDOWN(4.86338*(44-S87)^1.81,0),ROUNDDOWN(4.86338*(44.24-S87)^1.81,0)),0)</f>
        <v>417</v>
      </c>
      <c r="U87" s="62"/>
      <c r="V87" s="71" t="s">
        <v>112</v>
      </c>
      <c r="W87" s="64">
        <f>I87*60+K87</f>
        <v>202.8</v>
      </c>
      <c r="X87" s="65">
        <f>IF(W87&gt;0,(INT(POWER(305.5-W87,1.85)*0.08713)),0)</f>
        <v>458</v>
      </c>
      <c r="Y87" s="43"/>
      <c r="Z87" s="122"/>
      <c r="AA87" s="122"/>
      <c r="AB87" s="122"/>
      <c r="AC87" s="122"/>
      <c r="AD87" s="122"/>
      <c r="AE87" s="121"/>
      <c r="AF87" s="122"/>
      <c r="AG87" s="127"/>
      <c r="AH87" s="124"/>
      <c r="AI87" s="11"/>
      <c r="AJ87" s="11"/>
      <c r="AK87" s="11"/>
    </row>
    <row r="88" spans="1:37" ht="12.75" customHeight="1" x14ac:dyDescent="0.2">
      <c r="A88" s="46"/>
      <c r="B88" s="47">
        <f>IF($A$1=1,"",B87)</f>
        <v>0</v>
      </c>
      <c r="C88" s="48" t="str">
        <f>IF($A$1=1,"",C87)</f>
        <v>ZŠ 1.máje Hranice</v>
      </c>
      <c r="D88" s="49" t="str">
        <f>IF($A$1=1,"",D87)</f>
        <v>OL</v>
      </c>
      <c r="E88" s="50"/>
      <c r="F88" s="51">
        <f>H87+H88+L87+L88+N87+N88+P87+P88+R87+R88+T87</f>
        <v>4089</v>
      </c>
      <c r="G88" s="52">
        <v>8.52</v>
      </c>
      <c r="H88" s="53">
        <f>IF(AND(G88&gt;6.8,G88&lt;11.3),IF(B88=1,ROUNDDOWN(58.015*(11.26-G88)^1.81,0),ROUNDDOWN(58.015*(11.5-G88)^1.81,0)),0)</f>
        <v>418</v>
      </c>
      <c r="I88" s="54">
        <v>3</v>
      </c>
      <c r="J88" s="55" t="s">
        <v>17</v>
      </c>
      <c r="K88" s="56">
        <v>31.7</v>
      </c>
      <c r="L88" s="57">
        <f>X88</f>
        <v>387</v>
      </c>
      <c r="M88" s="58">
        <v>138</v>
      </c>
      <c r="N88" s="59">
        <f>IF(AND(M88&gt;75),ROUNDDOWN(0.8465*(M88-75)^1.42,0),0)</f>
        <v>303</v>
      </c>
      <c r="O88" s="58">
        <v>379</v>
      </c>
      <c r="P88" s="59">
        <f>IF(AND(O88&gt;210),ROUNDDOWN(0.14354*(O88-220)^1.4,0),0)</f>
        <v>173</v>
      </c>
      <c r="Q88" s="60">
        <v>57.6</v>
      </c>
      <c r="R88" s="59">
        <f>IF(AND(Q88&gt;10),ROUNDDOWN(5.33*(Q88-10)^1.1,0),0)</f>
        <v>373</v>
      </c>
      <c r="S88" s="61"/>
      <c r="T88" s="59"/>
      <c r="U88" s="62"/>
      <c r="V88" s="63"/>
      <c r="W88" s="64">
        <f>I88*60+K88</f>
        <v>211.7</v>
      </c>
      <c r="X88" s="65">
        <f>IF(W88&gt;0,(INT(POWER(305.5-W88,1.85)*0.08713)),0)</f>
        <v>387</v>
      </c>
      <c r="Y88" s="43"/>
      <c r="Z88" s="122"/>
      <c r="AA88" s="126"/>
      <c r="AB88" s="122"/>
      <c r="AC88" s="122"/>
      <c r="AD88" s="122"/>
      <c r="AE88" s="121"/>
      <c r="AF88" s="122"/>
      <c r="AG88" s="126"/>
      <c r="AH88" s="124"/>
      <c r="AI88" s="11"/>
      <c r="AJ88" s="11"/>
      <c r="AK88" s="11"/>
    </row>
    <row r="89" spans="1:37" ht="12.75" customHeight="1" x14ac:dyDescent="0.2">
      <c r="A89" s="46">
        <v>44</v>
      </c>
      <c r="B89" s="47">
        <v>0</v>
      </c>
      <c r="C89" s="129" t="s">
        <v>113</v>
      </c>
      <c r="D89" s="133" t="s">
        <v>94</v>
      </c>
      <c r="E89" s="68">
        <v>4089</v>
      </c>
      <c r="F89" s="116">
        <f>F90</f>
        <v>4089</v>
      </c>
      <c r="G89" s="70"/>
      <c r="H89" s="53">
        <f>IF(AND(G89&gt;6.8,G89&lt;11.3),IF(B89=1,ROUNDDOWN(58.015*(11.26-G89)^1.81,0),ROUNDDOWN(58.015*(11.5-G89)^1.81,0)),0)</f>
        <v>0</v>
      </c>
      <c r="I89" s="54"/>
      <c r="J89" s="55" t="s">
        <v>17</v>
      </c>
      <c r="K89" s="56"/>
      <c r="L89" s="57">
        <f>X89</f>
        <v>0</v>
      </c>
      <c r="M89" s="58"/>
      <c r="N89" s="59">
        <f>IF(AND(M89&gt;75),ROUNDDOWN(0.8465*(M89-75)^1.42,0),0)</f>
        <v>0</v>
      </c>
      <c r="O89" s="58"/>
      <c r="P89" s="59">
        <f>IF(AND(O89&gt;210),ROUNDDOWN(0.14354*(O89-220)^1.4,0),0)</f>
        <v>0</v>
      </c>
      <c r="Q89" s="58"/>
      <c r="R89" s="59">
        <f>IF(AND(Q89&gt;10),ROUNDDOWN(5.33*(Q89-10)^1.1,0),0)</f>
        <v>0</v>
      </c>
      <c r="S89" s="61"/>
      <c r="T89" s="59">
        <f>IF(AND(S89&gt;26.8,S89&lt;44.24),IF(B89=1,ROUNDDOWN(4.86338*(44-S89)^1.81,0),ROUNDDOWN(4.86338*(44.24-S89)^1.81,0)),0)</f>
        <v>0</v>
      </c>
      <c r="U89" s="62"/>
      <c r="V89" s="71" t="s">
        <v>112</v>
      </c>
      <c r="W89" s="64">
        <f>I89*60+K89</f>
        <v>0</v>
      </c>
      <c r="X89" s="65">
        <f>IF(W89&gt;0,(INT(POWER(305.5-W89,1.85)*0.08713)),0)</f>
        <v>0</v>
      </c>
      <c r="Y89" s="43"/>
      <c r="Z89" s="122"/>
      <c r="AA89" s="122"/>
      <c r="AB89" s="122"/>
      <c r="AC89" s="122"/>
      <c r="AD89" s="122"/>
      <c r="AE89" s="121"/>
      <c r="AF89" s="122"/>
      <c r="AG89" s="127"/>
      <c r="AH89" s="124"/>
      <c r="AI89" s="11"/>
      <c r="AJ89" s="11"/>
      <c r="AK89" s="11"/>
    </row>
    <row r="90" spans="1:37" ht="12.75" customHeight="1" x14ac:dyDescent="0.2">
      <c r="B90" s="47">
        <f>IF($A$1=1,"",B89)</f>
        <v>0</v>
      </c>
      <c r="C90" s="48" t="str">
        <f>IF($A$1=1,"",C89)</f>
        <v>Gymnázium Stříbro</v>
      </c>
      <c r="D90" s="49" t="str">
        <f>IF($A$1=1,"",D89)</f>
        <v>PL</v>
      </c>
      <c r="E90" s="50"/>
      <c r="F90" s="51">
        <f>E89</f>
        <v>4089</v>
      </c>
      <c r="G90" s="52"/>
      <c r="H90" s="53">
        <f>IF(AND(G90&gt;6.8,G90&lt;11.3),IF(B90=1,ROUNDDOWN(58.015*(11.26-G90)^1.81,0),ROUNDDOWN(58.015*(11.5-G90)^1.81,0)),0)</f>
        <v>0</v>
      </c>
      <c r="I90" s="54"/>
      <c r="J90" s="55" t="s">
        <v>17</v>
      </c>
      <c r="K90" s="114"/>
      <c r="L90" s="57">
        <f>X90</f>
        <v>0</v>
      </c>
      <c r="M90" s="58"/>
      <c r="N90" s="59">
        <f>IF(AND(M90&gt;75),ROUNDDOWN(0.8465*(M90-75)^1.42,0),0)</f>
        <v>0</v>
      </c>
      <c r="O90" s="58"/>
      <c r="P90" s="59">
        <f>IF(AND(O90&gt;210),ROUNDDOWN(0.14354*(O90-220)^1.4,0),0)</f>
        <v>0</v>
      </c>
      <c r="Q90" s="58"/>
      <c r="R90" s="59">
        <f>IF(AND(Q90&gt;10),ROUNDDOWN(5.33*(Q90-10)^1.1,0),0)</f>
        <v>0</v>
      </c>
      <c r="S90" s="61"/>
      <c r="T90" s="59"/>
      <c r="U90" s="62"/>
      <c r="V90" s="63"/>
      <c r="W90" s="64">
        <f>I90*60+K90</f>
        <v>0</v>
      </c>
      <c r="X90" s="65">
        <f>IF(W90&gt;0,(INT(POWER(305.5-W90,1.85)*0.08713)),0)</f>
        <v>0</v>
      </c>
      <c r="Y90" s="43"/>
      <c r="Z90" s="122"/>
      <c r="AA90" s="122"/>
      <c r="AB90" s="122"/>
      <c r="AC90" s="122"/>
      <c r="AD90" s="122"/>
      <c r="AE90" s="121"/>
      <c r="AF90" s="122"/>
      <c r="AG90" s="127"/>
      <c r="AH90" s="124"/>
      <c r="AI90" s="11"/>
      <c r="AJ90" s="11"/>
      <c r="AK90" s="11"/>
    </row>
    <row r="91" spans="1:37" ht="12.75" customHeight="1" x14ac:dyDescent="0.2">
      <c r="A91" s="46">
        <v>45</v>
      </c>
      <c r="B91" s="47">
        <v>0</v>
      </c>
      <c r="C91" s="115" t="s">
        <v>114</v>
      </c>
      <c r="D91" s="133" t="s">
        <v>26</v>
      </c>
      <c r="E91" s="68">
        <v>4057</v>
      </c>
      <c r="F91" s="116">
        <f>F92</f>
        <v>4057</v>
      </c>
      <c r="G91" s="70"/>
      <c r="H91" s="53">
        <f>IF(AND(G91&gt;6.8,G91&lt;11.3),IF(B91=1,ROUNDDOWN(58.015*(11.26-G91)^1.81,0),ROUNDDOWN(58.015*(11.5-G91)^1.81,0)),0)</f>
        <v>0</v>
      </c>
      <c r="I91" s="54"/>
      <c r="J91" s="55" t="s">
        <v>17</v>
      </c>
      <c r="K91" s="56"/>
      <c r="L91" s="57">
        <f>X91</f>
        <v>0</v>
      </c>
      <c r="M91" s="58"/>
      <c r="N91" s="59">
        <f>IF(AND(M91&gt;75),ROUNDDOWN(0.8465*(M91-75)^1.42,0),0)</f>
        <v>0</v>
      </c>
      <c r="O91" s="58"/>
      <c r="P91" s="59">
        <f>IF(AND(O91&gt;210),ROUNDDOWN(0.14354*(O91-220)^1.4,0),0)</f>
        <v>0</v>
      </c>
      <c r="Q91" s="58"/>
      <c r="R91" s="59">
        <f>IF(AND(Q91&gt;10),ROUNDDOWN(5.33*(Q91-10)^1.1,0),0)</f>
        <v>0</v>
      </c>
      <c r="S91" s="61"/>
      <c r="T91" s="59">
        <f>IF(AND(S91&gt;26.8,S91&lt;44.24),IF(B91=1,ROUNDDOWN(4.86338*(44-S91)^1.81,0),ROUNDDOWN(4.86338*(44.24-S91)^1.81,0)),0)</f>
        <v>0</v>
      </c>
      <c r="U91" s="62"/>
      <c r="V91" s="71" t="s">
        <v>115</v>
      </c>
      <c r="W91" s="64">
        <f>I91*60+K91</f>
        <v>0</v>
      </c>
      <c r="X91" s="65">
        <f>IF(W91&gt;0,(INT(POWER(305.5-W91,1.85)*0.08713)),0)</f>
        <v>0</v>
      </c>
      <c r="Y91" s="43"/>
      <c r="Z91" s="122"/>
      <c r="AA91" s="122"/>
      <c r="AB91" s="122"/>
      <c r="AC91" s="122"/>
      <c r="AD91" s="122"/>
      <c r="AE91" s="121"/>
      <c r="AF91" s="122"/>
      <c r="AG91" s="127"/>
      <c r="AH91" s="124"/>
      <c r="AI91" s="11"/>
      <c r="AJ91" s="11"/>
      <c r="AK91" s="11"/>
    </row>
    <row r="92" spans="1:37" ht="12.75" customHeight="1" x14ac:dyDescent="0.2">
      <c r="A92" s="46"/>
      <c r="B92" s="47">
        <f>IF($A$1=1,"",B91)</f>
        <v>0</v>
      </c>
      <c r="C92" s="48" t="str">
        <f>IF($A$1=1,"",C91)</f>
        <v>Zš Javornická Rychnov n. K.</v>
      </c>
      <c r="D92" s="49" t="str">
        <f>IF($A$1=1,"",D91)</f>
        <v>HK</v>
      </c>
      <c r="E92" s="50"/>
      <c r="F92" s="51">
        <f>E91</f>
        <v>4057</v>
      </c>
      <c r="G92" s="52"/>
      <c r="H92" s="53">
        <f>IF(AND(G92&gt;6.8,G92&lt;11.3),IF(B92=1,ROUNDDOWN(58.015*(11.26-G92)^1.81,0),ROUNDDOWN(58.015*(11.5-G92)^1.81,0)),0)</f>
        <v>0</v>
      </c>
      <c r="I92" s="54"/>
      <c r="J92" s="55" t="s">
        <v>17</v>
      </c>
      <c r="K92" s="114"/>
      <c r="L92" s="57">
        <f>X92</f>
        <v>0</v>
      </c>
      <c r="M92" s="58"/>
      <c r="N92" s="59">
        <f>IF(AND(M92&gt;75),ROUNDDOWN(0.8465*(M92-75)^1.42,0),0)</f>
        <v>0</v>
      </c>
      <c r="O92" s="58"/>
      <c r="P92" s="59">
        <f>IF(AND(O92&gt;210),ROUNDDOWN(0.14354*(O92-220)^1.4,0),0)</f>
        <v>0</v>
      </c>
      <c r="Q92" s="58"/>
      <c r="R92" s="59">
        <f>IF(AND(Q92&gt;10),ROUNDDOWN(5.33*(Q92-10)^1.1,0),0)</f>
        <v>0</v>
      </c>
      <c r="S92" s="61"/>
      <c r="T92" s="59"/>
      <c r="U92" s="62"/>
      <c r="V92" s="63"/>
      <c r="W92" s="64">
        <f>I92*60+K92</f>
        <v>0</v>
      </c>
      <c r="X92" s="65">
        <f>IF(W92&gt;0,(INT(POWER(305.5-W92,1.85)*0.08713)),0)</f>
        <v>0</v>
      </c>
      <c r="Y92" s="43"/>
      <c r="Z92" s="122"/>
      <c r="AA92" s="122"/>
      <c r="AB92" s="122"/>
      <c r="AC92" s="122"/>
      <c r="AD92" s="122"/>
      <c r="AE92" s="121"/>
      <c r="AF92" s="122"/>
      <c r="AG92" s="127"/>
      <c r="AH92" s="124"/>
      <c r="AI92" s="11"/>
      <c r="AJ92" s="11"/>
      <c r="AK92" s="11"/>
    </row>
    <row r="93" spans="1:37" ht="12.75" customHeight="1" x14ac:dyDescent="0.2">
      <c r="A93" s="46">
        <v>46</v>
      </c>
      <c r="B93" s="47">
        <v>0</v>
      </c>
      <c r="C93" s="135" t="s">
        <v>116</v>
      </c>
      <c r="D93" s="133" t="s">
        <v>87</v>
      </c>
      <c r="E93" s="68">
        <v>4052</v>
      </c>
      <c r="F93" s="116">
        <f>F94</f>
        <v>4052</v>
      </c>
      <c r="G93" s="70"/>
      <c r="H93" s="53">
        <f>IF(AND(G93&gt;6.8,G93&lt;11.3),IF(B93=1,ROUNDDOWN(58.015*(11.26-G93)^1.81,0),ROUNDDOWN(58.015*(11.5-G93)^1.81,0)),0)</f>
        <v>0</v>
      </c>
      <c r="I93" s="54"/>
      <c r="J93" s="55" t="s">
        <v>17</v>
      </c>
      <c r="K93" s="56"/>
      <c r="L93" s="57">
        <f>X93</f>
        <v>0</v>
      </c>
      <c r="M93" s="58"/>
      <c r="N93" s="59">
        <f>IF(AND(M93&gt;75),ROUNDDOWN(0.8465*(M93-75)^1.42,0),0)</f>
        <v>0</v>
      </c>
      <c r="O93" s="58"/>
      <c r="P93" s="59">
        <f>IF(AND(O93&gt;210),ROUNDDOWN(0.14354*(O93-220)^1.4,0),0)</f>
        <v>0</v>
      </c>
      <c r="Q93" s="58"/>
      <c r="R93" s="59">
        <f>IF(AND(Q93&gt;10),ROUNDDOWN(5.33*(Q93-10)^1.1,0),0)</f>
        <v>0</v>
      </c>
      <c r="S93" s="61"/>
      <c r="T93" s="59">
        <f>IF(AND(S93&gt;26.8,S93&lt;44.24),IF(B93=1,ROUNDDOWN(4.86338*(44-S93)^1.81,0),ROUNDDOWN(4.86338*(44.24-S93)^1.81,0)),0)</f>
        <v>0</v>
      </c>
      <c r="U93" s="62"/>
      <c r="V93" s="71" t="s">
        <v>117</v>
      </c>
      <c r="W93" s="64">
        <f>I93*60+K93</f>
        <v>0</v>
      </c>
      <c r="X93" s="65">
        <f>IF(W93&gt;0,(INT(POWER(305.5-W93,1.85)*0.08713)),0)</f>
        <v>0</v>
      </c>
      <c r="Y93" s="43"/>
      <c r="Z93" s="122"/>
      <c r="AA93" s="122"/>
      <c r="AB93" s="122"/>
      <c r="AC93" s="122"/>
      <c r="AD93" s="122"/>
      <c r="AE93" s="121"/>
      <c r="AF93" s="122"/>
      <c r="AG93" s="127"/>
      <c r="AH93" s="124"/>
      <c r="AI93" s="11"/>
      <c r="AJ93" s="11"/>
      <c r="AK93" s="11"/>
    </row>
    <row r="94" spans="1:37" ht="12.75" customHeight="1" x14ac:dyDescent="0.2">
      <c r="A94" s="46"/>
      <c r="B94" s="47">
        <f>IF($A$1=1,"",B93)</f>
        <v>0</v>
      </c>
      <c r="C94" s="48" t="str">
        <f>IF($A$1=1,"",C93)</f>
        <v>3.ZŠ Kolín, Pr.Velikého</v>
      </c>
      <c r="D94" s="49" t="str">
        <f>IF($A$1=1,"",D93)</f>
        <v>SČ V</v>
      </c>
      <c r="E94" s="50"/>
      <c r="F94" s="51">
        <f>E93</f>
        <v>4052</v>
      </c>
      <c r="G94" s="52"/>
      <c r="H94" s="53">
        <f>IF(AND(G94&gt;6.8,G94&lt;11.3),IF(B94=1,ROUNDDOWN(58.015*(11.26-G94)^1.81,0),ROUNDDOWN(58.015*(11.5-G94)^1.81,0)),0)</f>
        <v>0</v>
      </c>
      <c r="I94" s="54"/>
      <c r="J94" s="55" t="s">
        <v>17</v>
      </c>
      <c r="K94" s="114"/>
      <c r="L94" s="57">
        <f>X94</f>
        <v>0</v>
      </c>
      <c r="M94" s="58"/>
      <c r="N94" s="59">
        <f>IF(AND(M94&gt;75),ROUNDDOWN(0.8465*(M94-75)^1.42,0),0)</f>
        <v>0</v>
      </c>
      <c r="O94" s="58"/>
      <c r="P94" s="59">
        <f>IF(AND(O94&gt;210),ROUNDDOWN(0.14354*(O94-220)^1.4,0),0)</f>
        <v>0</v>
      </c>
      <c r="Q94" s="58"/>
      <c r="R94" s="59">
        <f>IF(AND(Q94&gt;10),ROUNDDOWN(5.33*(Q94-10)^1.1,0),0)</f>
        <v>0</v>
      </c>
      <c r="S94" s="61"/>
      <c r="T94" s="59"/>
      <c r="U94" s="62"/>
      <c r="V94" s="63"/>
      <c r="W94" s="64">
        <f>I94*60+K94</f>
        <v>0</v>
      </c>
      <c r="X94" s="65">
        <f>IF(W94&gt;0,(INT(POWER(305.5-W94,1.85)*0.08713)),0)</f>
        <v>0</v>
      </c>
      <c r="Y94" s="43"/>
      <c r="Z94" s="122"/>
      <c r="AA94" s="122"/>
      <c r="AB94" s="122"/>
      <c r="AC94" s="122"/>
      <c r="AD94" s="122"/>
      <c r="AE94" s="121"/>
      <c r="AF94" s="122"/>
      <c r="AG94" s="127"/>
      <c r="AH94" s="124"/>
      <c r="AI94" s="11"/>
      <c r="AJ94" s="11"/>
      <c r="AK94" s="11"/>
    </row>
    <row r="95" spans="1:37" ht="12.75" customHeight="1" x14ac:dyDescent="0.2">
      <c r="A95" s="46">
        <v>47</v>
      </c>
      <c r="B95" s="47">
        <v>0</v>
      </c>
      <c r="C95" s="129" t="s">
        <v>118</v>
      </c>
      <c r="D95" s="67" t="s">
        <v>94</v>
      </c>
      <c r="E95" s="68">
        <v>4050</v>
      </c>
      <c r="F95" s="116">
        <f>F96</f>
        <v>4050</v>
      </c>
      <c r="G95" s="70"/>
      <c r="H95" s="53">
        <f>IF(AND(G95&gt;6.8,G95&lt;11.3),IF(B95=1,ROUNDDOWN(58.015*(11.26-G95)^1.81,0),ROUNDDOWN(58.015*(11.5-G95)^1.81,0)),0)</f>
        <v>0</v>
      </c>
      <c r="I95" s="54"/>
      <c r="J95" s="55" t="s">
        <v>17</v>
      </c>
      <c r="K95" s="56"/>
      <c r="L95" s="57">
        <f>X95</f>
        <v>0</v>
      </c>
      <c r="M95" s="58"/>
      <c r="N95" s="59">
        <f>IF(AND(M95&gt;75),ROUNDDOWN(0.8465*(M95-75)^1.42,0),0)</f>
        <v>0</v>
      </c>
      <c r="O95" s="58"/>
      <c r="P95" s="59">
        <f>IF(AND(O95&gt;210),ROUNDDOWN(0.14354*(O95-220)^1.4,0),0)</f>
        <v>0</v>
      </c>
      <c r="Q95" s="58"/>
      <c r="R95" s="59">
        <f>IF(AND(Q95&gt;10),ROUNDDOWN(5.33*(Q95-10)^1.1,0),0)</f>
        <v>0</v>
      </c>
      <c r="S95" s="61"/>
      <c r="T95" s="59">
        <f>IF(AND(S95&gt;26.8,S95&lt;44.24),IF(B95=1,ROUNDDOWN(4.86338*(44-S95)^1.81,0),ROUNDDOWN(4.86338*(44.24-S95)^1.81,0)),0)</f>
        <v>0</v>
      </c>
      <c r="U95" s="62"/>
      <c r="V95" s="71" t="s">
        <v>119</v>
      </c>
      <c r="W95" s="64">
        <f>I95*60+K95</f>
        <v>0</v>
      </c>
      <c r="X95" s="65">
        <f>IF(W95&gt;0,(INT(POWER(305.5-W95,1.85)*0.08713)),0)</f>
        <v>0</v>
      </c>
      <c r="Y95" s="43"/>
      <c r="Z95" s="122"/>
      <c r="AA95" s="122"/>
      <c r="AB95" s="122"/>
      <c r="AC95" s="122"/>
      <c r="AD95" s="122"/>
      <c r="AE95" s="121"/>
      <c r="AF95" s="122"/>
      <c r="AG95" s="126"/>
      <c r="AH95" s="124"/>
      <c r="AI95" s="11"/>
      <c r="AJ95" s="11"/>
      <c r="AK95" s="11"/>
    </row>
    <row r="96" spans="1:37" ht="12.75" customHeight="1" x14ac:dyDescent="0.2">
      <c r="A96" s="46"/>
      <c r="B96" s="47">
        <f>IF($A$1=1,"",B95)</f>
        <v>0</v>
      </c>
      <c r="C96" s="48" t="str">
        <f>IF($A$1=1,"",C95)</f>
        <v>ZŠ Domažlice</v>
      </c>
      <c r="D96" s="49" t="str">
        <f>IF($A$1=1,"",D95)</f>
        <v>PL</v>
      </c>
      <c r="E96" s="50"/>
      <c r="F96" s="51">
        <f>E95</f>
        <v>4050</v>
      </c>
      <c r="G96" s="52"/>
      <c r="H96" s="53">
        <f>IF(AND(G96&gt;6.8,G96&lt;11.3),IF(B96=1,ROUNDDOWN(58.015*(11.26-G96)^1.81,0),ROUNDDOWN(58.015*(11.5-G96)^1.81,0)),0)</f>
        <v>0</v>
      </c>
      <c r="I96" s="54"/>
      <c r="J96" s="55" t="s">
        <v>17</v>
      </c>
      <c r="K96" s="114"/>
      <c r="L96" s="57">
        <f>X96</f>
        <v>0</v>
      </c>
      <c r="M96" s="58"/>
      <c r="N96" s="59">
        <f>IF(AND(M96&gt;75),ROUNDDOWN(0.8465*(M96-75)^1.42,0),0)</f>
        <v>0</v>
      </c>
      <c r="O96" s="58"/>
      <c r="P96" s="59">
        <f>IF(AND(O96&gt;210),ROUNDDOWN(0.14354*(O96-220)^1.4,0),0)</f>
        <v>0</v>
      </c>
      <c r="Q96" s="58"/>
      <c r="R96" s="59">
        <f>IF(AND(Q96&gt;10),ROUNDDOWN(5.33*(Q96-10)^1.1,0),0)</f>
        <v>0</v>
      </c>
      <c r="S96" s="61"/>
      <c r="T96" s="59"/>
      <c r="U96" s="62"/>
      <c r="V96" s="63"/>
      <c r="W96" s="64">
        <f>I96*60+K96</f>
        <v>0</v>
      </c>
      <c r="X96" s="65">
        <f>IF(W96&gt;0,(INT(POWER(305.5-W96,1.85)*0.08713)),0)</f>
        <v>0</v>
      </c>
      <c r="Y96" s="43"/>
      <c r="Z96" s="122"/>
      <c r="AA96" s="122"/>
      <c r="AB96" s="122"/>
      <c r="AC96" s="122"/>
      <c r="AD96" s="122"/>
      <c r="AE96" s="121"/>
      <c r="AF96" s="122"/>
      <c r="AG96" s="126"/>
      <c r="AH96" s="124"/>
      <c r="AI96" s="11"/>
      <c r="AJ96" s="11"/>
      <c r="AK96" s="11"/>
    </row>
    <row r="97" spans="1:37" ht="12.75" customHeight="1" x14ac:dyDescent="0.2">
      <c r="A97" s="46">
        <v>48</v>
      </c>
      <c r="B97" s="47">
        <v>0</v>
      </c>
      <c r="C97" s="66" t="s">
        <v>120</v>
      </c>
      <c r="D97" s="67" t="s">
        <v>23</v>
      </c>
      <c r="E97" s="68">
        <f>$F98</f>
        <v>4015</v>
      </c>
      <c r="F97" s="116">
        <f>F98</f>
        <v>4015</v>
      </c>
      <c r="G97" s="70">
        <v>8.3800000000000008</v>
      </c>
      <c r="H97" s="53">
        <f>IF(AND(G97&gt;6.8,G97&lt;11.3),IF(B97=1,ROUNDDOWN(58.015*(11.26-G97)^1.81,0),ROUNDDOWN(58.015*(11.5-G97)^1.81,0)),0)</f>
        <v>454</v>
      </c>
      <c r="I97" s="54">
        <v>3</v>
      </c>
      <c r="J97" s="55" t="s">
        <v>17</v>
      </c>
      <c r="K97" s="56">
        <v>22.22</v>
      </c>
      <c r="L97" s="57">
        <f>X97</f>
        <v>463</v>
      </c>
      <c r="M97" s="58">
        <v>136</v>
      </c>
      <c r="N97" s="59">
        <f>IF(AND(M97&gt;75),ROUNDDOWN(0.8465*(M97-75)^1.42,0),0)</f>
        <v>290</v>
      </c>
      <c r="O97" s="58">
        <v>454</v>
      </c>
      <c r="P97" s="59">
        <f>IF(AND(O97&gt;210),ROUNDDOWN(0.14354*(O97-220)^1.4,0),0)</f>
        <v>297</v>
      </c>
      <c r="Q97" s="58">
        <v>58.98</v>
      </c>
      <c r="R97" s="59">
        <f>IF(AND(Q97&gt;10),ROUNDDOWN(5.33*(Q97-10)^1.1,0),0)</f>
        <v>385</v>
      </c>
      <c r="S97" s="61">
        <v>33.28</v>
      </c>
      <c r="T97" s="59">
        <f>IF(AND(S97&gt;26.8,S97&lt;44.24),IF(B97=1,ROUNDDOWN(4.86338*(44-S97)^1.81,0),ROUNDDOWN(4.86338*(44.24-S97)^1.81,0)),0)</f>
        <v>370</v>
      </c>
      <c r="U97" s="62"/>
      <c r="V97" s="71" t="s">
        <v>121</v>
      </c>
      <c r="W97" s="64">
        <f>I97*60+K97</f>
        <v>202.22</v>
      </c>
      <c r="X97" s="65">
        <f>IF(W97&gt;0,(INT(POWER(305.5-W97,1.85)*0.08713)),0)</f>
        <v>463</v>
      </c>
      <c r="Y97" s="122"/>
      <c r="Z97" s="124"/>
      <c r="AA97" s="122"/>
      <c r="AB97" s="122"/>
      <c r="AC97" s="122"/>
      <c r="AD97" s="122"/>
      <c r="AE97" s="121"/>
      <c r="AF97" s="122"/>
      <c r="AG97" s="126"/>
      <c r="AH97" s="124"/>
      <c r="AI97" s="11"/>
      <c r="AJ97" s="11"/>
      <c r="AK97" s="11"/>
    </row>
    <row r="98" spans="1:37" ht="12.75" customHeight="1" x14ac:dyDescent="0.2">
      <c r="A98" s="46"/>
      <c r="B98" s="47">
        <f>IF($A$1=1,"",B97)</f>
        <v>0</v>
      </c>
      <c r="C98" s="48" t="str">
        <f>IF($A$1=1,"",C97)</f>
        <v>ZŠ Starý Jíčín</v>
      </c>
      <c r="D98" s="49" t="str">
        <f>IF($A$1=1,"",D97)</f>
        <v>MS</v>
      </c>
      <c r="E98" s="50"/>
      <c r="F98" s="51">
        <f>H97+H98+L97+L98+N97+N98+P97+P98+R97+R98+T97</f>
        <v>4015</v>
      </c>
      <c r="G98" s="52">
        <v>8.44</v>
      </c>
      <c r="H98" s="53">
        <f>IF(AND(G98&gt;6.8,G98&lt;11.3),IF(B98=1,ROUNDDOWN(58.015*(11.26-G98)^1.81,0),ROUNDDOWN(58.015*(11.5-G98)^1.81,0)),0)</f>
        <v>439</v>
      </c>
      <c r="I98" s="54">
        <v>3</v>
      </c>
      <c r="J98" s="55" t="s">
        <v>17</v>
      </c>
      <c r="K98" s="114">
        <v>33.07</v>
      </c>
      <c r="L98" s="57">
        <f>X98</f>
        <v>377</v>
      </c>
      <c r="M98" s="58">
        <v>136</v>
      </c>
      <c r="N98" s="59">
        <f>IF(AND(M98&gt;75),ROUNDDOWN(0.8465*(M98-75)^1.42,0),0)</f>
        <v>290</v>
      </c>
      <c r="O98" s="58">
        <v>447</v>
      </c>
      <c r="P98" s="59">
        <f>IF(AND(O98&gt;210),ROUNDDOWN(0.14354*(O98-220)^1.4,0),0)</f>
        <v>285</v>
      </c>
      <c r="Q98" s="58">
        <v>56.64</v>
      </c>
      <c r="R98" s="59">
        <f>IF(AND(Q98&gt;10),ROUNDDOWN(5.33*(Q98-10)^1.1,0),0)</f>
        <v>365</v>
      </c>
      <c r="S98" s="61"/>
      <c r="T98" s="59"/>
      <c r="U98" s="62"/>
      <c r="V98" s="63"/>
      <c r="W98" s="64">
        <f>I98*60+K98</f>
        <v>213.07</v>
      </c>
      <c r="X98" s="65">
        <f>IF(W98&gt;0,(INT(POWER(305.5-W98,1.85)*0.08713)),0)</f>
        <v>377</v>
      </c>
      <c r="Y98" s="122"/>
      <c r="Z98" s="122"/>
      <c r="AA98" s="122"/>
      <c r="AB98" s="122"/>
      <c r="AC98" s="122"/>
      <c r="AD98" s="122"/>
      <c r="AE98" s="121"/>
      <c r="AF98" s="122"/>
      <c r="AG98" s="126"/>
      <c r="AH98" s="124"/>
      <c r="AI98" s="11"/>
      <c r="AJ98" s="11"/>
      <c r="AK98" s="11"/>
    </row>
    <row r="99" spans="1:37" ht="12.75" customHeight="1" x14ac:dyDescent="0.2">
      <c r="A99" s="46">
        <v>49</v>
      </c>
      <c r="B99" s="47">
        <v>0</v>
      </c>
      <c r="C99" s="117" t="s">
        <v>122</v>
      </c>
      <c r="D99" s="67" t="s">
        <v>82</v>
      </c>
      <c r="E99" s="68">
        <f>$F100</f>
        <v>4014</v>
      </c>
      <c r="F99" s="116">
        <f>F100</f>
        <v>4014</v>
      </c>
      <c r="G99" s="70">
        <v>8.64</v>
      </c>
      <c r="H99" s="53">
        <f>IF(AND(G99&gt;6.8,G99&lt;11.3),IF(B99=1,ROUNDDOWN(58.015*(11.26-G99)^1.81,0),ROUNDDOWN(58.015*(11.5-G99)^1.81,0)),0)</f>
        <v>388</v>
      </c>
      <c r="I99" s="54">
        <v>3</v>
      </c>
      <c r="J99" s="55" t="s">
        <v>17</v>
      </c>
      <c r="K99" s="56">
        <v>7.28</v>
      </c>
      <c r="L99" s="57">
        <f>X99</f>
        <v>595</v>
      </c>
      <c r="M99" s="58">
        <v>140</v>
      </c>
      <c r="N99" s="59">
        <f>IF(AND(M99&gt;75),ROUNDDOWN(0.8465*(M99-75)^1.42,0),0)</f>
        <v>317</v>
      </c>
      <c r="O99" s="58">
        <v>461</v>
      </c>
      <c r="P99" s="59">
        <f>IF(AND(O99&gt;210),ROUNDDOWN(0.14354*(O99-220)^1.4,0),0)</f>
        <v>310</v>
      </c>
      <c r="Q99" s="60">
        <v>55.12</v>
      </c>
      <c r="R99" s="59">
        <f>IF(AND(Q99&gt;10),ROUNDDOWN(5.33*(Q99-10)^1.1,0),0)</f>
        <v>351</v>
      </c>
      <c r="S99" s="61">
        <v>34.31</v>
      </c>
      <c r="T99" s="59">
        <f>IF(AND(S99&gt;26.8,S99&lt;44.24),IF(B99=1,ROUNDDOWN(4.86338*(44-S99)^1.81,0),ROUNDDOWN(4.86338*(44.24-S99)^1.81,0)),0)</f>
        <v>310</v>
      </c>
      <c r="U99" s="62"/>
      <c r="V99" s="71" t="s">
        <v>123</v>
      </c>
      <c r="W99" s="64">
        <f>I99*60+K99</f>
        <v>187.28</v>
      </c>
      <c r="X99" s="65">
        <f>IF(W99&gt;0,(INT(POWER(305.5-W99,1.85)*0.08713)),0)</f>
        <v>595</v>
      </c>
      <c r="Y99" s="122"/>
      <c r="Z99" s="122"/>
      <c r="AA99" s="126"/>
      <c r="AB99" s="122"/>
      <c r="AC99" s="122"/>
      <c r="AD99" s="122"/>
      <c r="AE99" s="121"/>
      <c r="AF99" s="122"/>
      <c r="AG99" s="126"/>
      <c r="AH99" s="124"/>
      <c r="AI99" s="11"/>
      <c r="AJ99" s="11"/>
      <c r="AK99" s="11"/>
    </row>
    <row r="100" spans="1:37" ht="12.75" customHeight="1" x14ac:dyDescent="0.2">
      <c r="A100" s="46"/>
      <c r="B100" s="47">
        <f>IF($A$1=1,"",B99)</f>
        <v>0</v>
      </c>
      <c r="C100" s="48" t="str">
        <f>IF($A$1=1,"",C99)</f>
        <v>ZŠ Edisonova Teplice</v>
      </c>
      <c r="D100" s="49" t="str">
        <f>IF($A$1=1,"",D99)</f>
        <v>Ú</v>
      </c>
      <c r="E100" s="50"/>
      <c r="F100" s="51">
        <f>H99+H100+L99+L100+N99+N100+P99+P100+R99+R100+T99</f>
        <v>4014</v>
      </c>
      <c r="G100" s="52">
        <v>8.65</v>
      </c>
      <c r="H100" s="53">
        <f>IF(AND(G100&gt;6.8,G100&lt;11.3),IF(B100=1,ROUNDDOWN(58.015*(11.26-G100)^1.81,0),ROUNDDOWN(58.015*(11.5-G100)^1.81,0)),0)</f>
        <v>386</v>
      </c>
      <c r="I100" s="54">
        <v>3</v>
      </c>
      <c r="J100" s="55" t="s">
        <v>17</v>
      </c>
      <c r="K100" s="56">
        <v>18.149999999999999</v>
      </c>
      <c r="L100" s="57">
        <f>X100</f>
        <v>497</v>
      </c>
      <c r="M100" s="58">
        <v>136</v>
      </c>
      <c r="N100" s="59">
        <f>IF(AND(M100&gt;75),ROUNDDOWN(0.8465*(M100-75)^1.42,0),0)</f>
        <v>290</v>
      </c>
      <c r="O100" s="58">
        <v>424</v>
      </c>
      <c r="P100" s="59">
        <f>IF(AND(O100&gt;210),ROUNDDOWN(0.14354*(O100-220)^1.4,0),0)</f>
        <v>245</v>
      </c>
      <c r="Q100" s="60">
        <v>52.06</v>
      </c>
      <c r="R100" s="59">
        <f>IF(AND(Q100&gt;10),ROUNDDOWN(5.33*(Q100-10)^1.1,0),0)</f>
        <v>325</v>
      </c>
      <c r="S100" s="61"/>
      <c r="T100" s="59"/>
      <c r="U100" s="62"/>
      <c r="V100" s="63"/>
      <c r="W100" s="64">
        <f>I100*60+K100</f>
        <v>198.15</v>
      </c>
      <c r="X100" s="65">
        <f>IF(W100&gt;0,(INT(POWER(305.5-W100,1.85)*0.08713)),0)</f>
        <v>497</v>
      </c>
      <c r="Y100" s="122"/>
      <c r="Z100" s="122"/>
      <c r="AA100" s="122"/>
      <c r="AB100" s="122"/>
      <c r="AC100" s="122"/>
      <c r="AD100" s="122"/>
      <c r="AE100" s="121"/>
      <c r="AF100" s="122"/>
      <c r="AG100" s="127"/>
      <c r="AH100" s="124"/>
      <c r="AI100" s="11"/>
      <c r="AJ100" s="11"/>
      <c r="AK100" s="11"/>
    </row>
    <row r="101" spans="1:37" ht="12.75" customHeight="1" x14ac:dyDescent="0.2">
      <c r="A101" s="46">
        <v>50</v>
      </c>
      <c r="B101" s="47">
        <v>0</v>
      </c>
      <c r="C101" s="129" t="s">
        <v>124</v>
      </c>
      <c r="D101" s="67" t="s">
        <v>20</v>
      </c>
      <c r="E101" s="68">
        <v>4013</v>
      </c>
      <c r="F101" s="116">
        <f>F102</f>
        <v>4013</v>
      </c>
      <c r="G101" s="70"/>
      <c r="H101" s="53">
        <f>IF(AND(G101&gt;6.8,G101&lt;11.3),IF(B101=1,ROUNDDOWN(58.015*(11.26-G101)^1.81,0),ROUNDDOWN(58.015*(11.5-G101)^1.81,0)),0)</f>
        <v>0</v>
      </c>
      <c r="I101" s="54"/>
      <c r="J101" s="55" t="s">
        <v>17</v>
      </c>
      <c r="K101" s="56"/>
      <c r="L101" s="57">
        <f>X101</f>
        <v>0</v>
      </c>
      <c r="M101" s="58"/>
      <c r="N101" s="59">
        <f>IF(AND(M101&gt;75),ROUNDDOWN(0.8465*(M101-75)^1.42,0),0)</f>
        <v>0</v>
      </c>
      <c r="O101" s="58"/>
      <c r="P101" s="59">
        <f>IF(AND(O101&gt;210),ROUNDDOWN(0.14354*(O101-220)^1.4,0),0)</f>
        <v>0</v>
      </c>
      <c r="Q101" s="60"/>
      <c r="R101" s="59">
        <f>IF(AND(Q101&gt;10),ROUNDDOWN(5.33*(Q101-10)^1.1,0),0)</f>
        <v>0</v>
      </c>
      <c r="S101" s="61"/>
      <c r="T101" s="59">
        <f>IF(AND(S101&gt;26.8,S101&lt;44.24),IF(B101=1,ROUNDDOWN(4.86338*(44-S101)^1.81,0),ROUNDDOWN(4.86338*(44.24-S101)^1.81,0)),0)</f>
        <v>0</v>
      </c>
      <c r="U101" s="62"/>
      <c r="V101" s="71" t="s">
        <v>125</v>
      </c>
      <c r="W101" s="64">
        <f>I101*60+K101</f>
        <v>0</v>
      </c>
      <c r="X101" s="65">
        <f>IF(W101&gt;0,(INT(POWER(305.5-W101,1.85)*0.08713)),0)</f>
        <v>0</v>
      </c>
      <c r="Y101" s="122"/>
      <c r="Z101" s="11"/>
      <c r="AA101" s="122"/>
      <c r="AB101" s="122"/>
      <c r="AC101" s="122"/>
      <c r="AD101" s="122"/>
      <c r="AE101" s="121"/>
      <c r="AF101" s="122"/>
      <c r="AG101" s="127"/>
      <c r="AH101" s="124"/>
      <c r="AI101" s="11"/>
      <c r="AJ101" s="11"/>
      <c r="AK101" s="11"/>
    </row>
    <row r="102" spans="1:37" ht="12.75" customHeight="1" x14ac:dyDescent="0.2">
      <c r="A102" s="46"/>
      <c r="B102" s="47">
        <f>IF($A$1=1,"",B101)</f>
        <v>0</v>
      </c>
      <c r="C102" s="48" t="str">
        <f>IF($A$1=1,"",C101)</f>
        <v>ZŠ Dolní Kounice</v>
      </c>
      <c r="D102" s="49" t="str">
        <f>IF($A$1=1,"",D101)</f>
        <v>JM</v>
      </c>
      <c r="E102" s="50"/>
      <c r="F102" s="51">
        <f>E101</f>
        <v>4013</v>
      </c>
      <c r="G102" s="52"/>
      <c r="H102" s="53">
        <f>IF(AND(G102&gt;6.8,G102&lt;11.3),IF(B102=1,ROUNDDOWN(58.015*(11.26-G102)^1.81,0),ROUNDDOWN(58.015*(11.5-G102)^1.81,0)),0)</f>
        <v>0</v>
      </c>
      <c r="I102" s="54"/>
      <c r="J102" s="55" t="s">
        <v>17</v>
      </c>
      <c r="K102" s="56"/>
      <c r="L102" s="57">
        <f>X102</f>
        <v>0</v>
      </c>
      <c r="M102" s="58"/>
      <c r="N102" s="59">
        <f>IF(AND(M102&gt;75),ROUNDDOWN(0.8465*(M102-75)^1.42,0),0)</f>
        <v>0</v>
      </c>
      <c r="O102" s="58"/>
      <c r="P102" s="59">
        <f>IF(AND(O102&gt;210),ROUNDDOWN(0.14354*(O102-220)^1.4,0),0)</f>
        <v>0</v>
      </c>
      <c r="Q102" s="58"/>
      <c r="R102" s="59">
        <f>IF(AND(Q102&gt;10),ROUNDDOWN(5.33*(Q102-10)^1.1,0),0)</f>
        <v>0</v>
      </c>
      <c r="S102" s="61"/>
      <c r="T102" s="59"/>
      <c r="U102" s="62"/>
      <c r="V102" s="63"/>
      <c r="W102" s="64">
        <f>I102*60+K102</f>
        <v>0</v>
      </c>
      <c r="X102" s="65">
        <f>IF(W102&gt;0,(INT(POWER(305.5-W102,1.85)*0.08713)),0)</f>
        <v>0</v>
      </c>
      <c r="Y102" s="122"/>
      <c r="Z102" s="11"/>
      <c r="AA102" s="122"/>
      <c r="AB102" s="122"/>
      <c r="AC102" s="122"/>
      <c r="AD102" s="122"/>
      <c r="AE102" s="121"/>
      <c r="AF102" s="122"/>
      <c r="AG102" s="127"/>
      <c r="AH102" s="124"/>
      <c r="AI102" s="11"/>
      <c r="AJ102" s="11"/>
      <c r="AK102" s="11"/>
    </row>
    <row r="103" spans="1:37" ht="12.75" customHeight="1" x14ac:dyDescent="0.2">
      <c r="A103" s="46">
        <v>51</v>
      </c>
      <c r="B103" s="47">
        <v>0</v>
      </c>
      <c r="C103" s="129" t="s">
        <v>126</v>
      </c>
      <c r="D103" s="67" t="s">
        <v>127</v>
      </c>
      <c r="E103" s="68">
        <v>4006</v>
      </c>
      <c r="F103" s="116">
        <f>F104</f>
        <v>4006</v>
      </c>
      <c r="G103" s="70"/>
      <c r="H103" s="53">
        <f>IF(AND(G103&gt;6.8,G103&lt;11.3),IF(B103=1,ROUNDDOWN(58.015*(11.26-G103)^1.81,0),ROUNDDOWN(58.015*(11.5-G103)^1.81,0)),0)</f>
        <v>0</v>
      </c>
      <c r="I103" s="54"/>
      <c r="J103" s="55" t="s">
        <v>17</v>
      </c>
      <c r="K103" s="56"/>
      <c r="L103" s="57">
        <f>X103</f>
        <v>0</v>
      </c>
      <c r="M103" s="58"/>
      <c r="N103" s="59">
        <f>IF(AND(M103&gt;75),ROUNDDOWN(0.8465*(M103-75)^1.42,0),0)</f>
        <v>0</v>
      </c>
      <c r="O103" s="58"/>
      <c r="P103" s="59">
        <f>IF(AND(O103&gt;210),ROUNDDOWN(0.14354*(O103-220)^1.4,0),0)</f>
        <v>0</v>
      </c>
      <c r="Q103" s="60"/>
      <c r="R103" s="59">
        <f>IF(AND(Q103&gt;10),ROUNDDOWN(5.33*(Q103-10)^1.1,0),0)</f>
        <v>0</v>
      </c>
      <c r="S103" s="61"/>
      <c r="T103" s="59">
        <f>IF(AND(S103&gt;26.8,S103&lt;44.24),IF(B103=1,ROUNDDOWN(4.86338*(44-S103)^1.81,0),ROUNDDOWN(4.86338*(44.24-S103)^1.81,0)),0)</f>
        <v>0</v>
      </c>
      <c r="U103" s="62"/>
      <c r="V103" s="71" t="s">
        <v>128</v>
      </c>
      <c r="W103" s="64">
        <f>I103*60+K103</f>
        <v>0</v>
      </c>
      <c r="X103" s="65">
        <f>IF(W103&gt;0,(INT(POWER(305.5-W103,1.85)*0.08713)),0)</f>
        <v>0</v>
      </c>
      <c r="Y103" s="122"/>
      <c r="Z103" s="11"/>
      <c r="AA103" s="11"/>
      <c r="AB103" s="11"/>
      <c r="AC103" s="122"/>
      <c r="AD103" s="122"/>
      <c r="AE103" s="121"/>
      <c r="AF103" s="122"/>
      <c r="AG103" s="127"/>
      <c r="AH103" s="124"/>
      <c r="AI103" s="11"/>
      <c r="AJ103" s="11"/>
      <c r="AK103" s="11"/>
    </row>
    <row r="104" spans="1:37" ht="12.75" customHeight="1" x14ac:dyDescent="0.2">
      <c r="A104" s="46"/>
      <c r="B104" s="47">
        <f>IF($A$1=1,"",B103)</f>
        <v>0</v>
      </c>
      <c r="C104" s="48" t="str">
        <f>IF($A$1=1,"",C103)</f>
        <v>ZŠ Žďár n. S., Komenského</v>
      </c>
      <c r="D104" s="49" t="str">
        <f>IF($A$1=1,"",D103)</f>
        <v>V</v>
      </c>
      <c r="E104" s="50"/>
      <c r="F104" s="51">
        <f>E103</f>
        <v>4006</v>
      </c>
      <c r="G104" s="52"/>
      <c r="H104" s="53">
        <f>IF(AND(G104&gt;6.8,G104&lt;11.3),IF(B104=1,ROUNDDOWN(58.015*(11.26-G104)^1.81,0),ROUNDDOWN(58.015*(11.5-G104)^1.81,0)),0)</f>
        <v>0</v>
      </c>
      <c r="I104" s="54"/>
      <c r="J104" s="55" t="s">
        <v>17</v>
      </c>
      <c r="K104" s="56"/>
      <c r="L104" s="57">
        <f>X104</f>
        <v>0</v>
      </c>
      <c r="M104" s="58"/>
      <c r="N104" s="59">
        <f>IF(AND(M104&gt;75),ROUNDDOWN(0.8465*(M104-75)^1.42,0),0)</f>
        <v>0</v>
      </c>
      <c r="O104" s="58"/>
      <c r="P104" s="59">
        <f>IF(AND(O104&gt;210),ROUNDDOWN(0.14354*(O104-220)^1.4,0),0)</f>
        <v>0</v>
      </c>
      <c r="Q104" s="58"/>
      <c r="R104" s="59">
        <f>IF(AND(Q104&gt;10),ROUNDDOWN(5.33*(Q104-10)^1.1,0),0)</f>
        <v>0</v>
      </c>
      <c r="S104" s="61"/>
      <c r="T104" s="59"/>
      <c r="U104" s="62"/>
      <c r="V104" s="63"/>
      <c r="W104" s="64">
        <f>I104*60+K104</f>
        <v>0</v>
      </c>
      <c r="X104" s="65">
        <f>IF(W104&gt;0,(INT(POWER(305.5-W104,1.85)*0.08713)),0)</f>
        <v>0</v>
      </c>
      <c r="Y104" s="122"/>
      <c r="Z104" s="11"/>
      <c r="AA104" s="11"/>
      <c r="AB104" s="11"/>
      <c r="AC104" s="122"/>
      <c r="AD104" s="122"/>
      <c r="AE104" s="121"/>
      <c r="AF104" s="122"/>
      <c r="AG104" s="127"/>
      <c r="AH104" s="124"/>
      <c r="AI104" s="11"/>
      <c r="AJ104" s="11"/>
      <c r="AK104" s="11"/>
    </row>
    <row r="105" spans="1:37" ht="12.75" customHeight="1" x14ac:dyDescent="0.2">
      <c r="A105" s="46">
        <v>52</v>
      </c>
      <c r="B105" s="47">
        <v>0</v>
      </c>
      <c r="C105" s="131" t="s">
        <v>129</v>
      </c>
      <c r="D105" s="67" t="s">
        <v>31</v>
      </c>
      <c r="E105" s="68">
        <v>4000</v>
      </c>
      <c r="F105" s="116">
        <f>F106</f>
        <v>4000</v>
      </c>
      <c r="G105" s="70"/>
      <c r="H105" s="53">
        <f>IF(AND(G105&gt;6.8,G105&lt;11.3),IF(B105=1,ROUNDDOWN(58.015*(11.26-G105)^1.81,0),ROUNDDOWN(58.015*(11.5-G105)^1.81,0)),0)</f>
        <v>0</v>
      </c>
      <c r="I105" s="54"/>
      <c r="J105" s="55" t="s">
        <v>17</v>
      </c>
      <c r="K105" s="56"/>
      <c r="L105" s="57">
        <f>X105</f>
        <v>0</v>
      </c>
      <c r="M105" s="58"/>
      <c r="N105" s="59">
        <f>IF(AND(M105&gt;75),ROUNDDOWN(0.8465*(M105-75)^1.42,0),0)</f>
        <v>0</v>
      </c>
      <c r="O105" s="58"/>
      <c r="P105" s="59">
        <f>IF(AND(O105&gt;210),ROUNDDOWN(0.14354*(O105-220)^1.4,0),0)</f>
        <v>0</v>
      </c>
      <c r="Q105" s="58"/>
      <c r="R105" s="59">
        <f>IF(AND(Q105&gt;10),ROUNDDOWN(5.33*(Q105-10)^1.1,0),0)</f>
        <v>0</v>
      </c>
      <c r="S105" s="61"/>
      <c r="T105" s="59">
        <f>IF(AND(S105&gt;26.8,S105&lt;44.24),IF(B105=1,ROUNDDOWN(4.86338*(44-S105)^1.81,0),ROUNDDOWN(4.86338*(44.24-S105)^1.81,0)),0)</f>
        <v>0</v>
      </c>
      <c r="U105" s="62"/>
      <c r="V105" s="71" t="s">
        <v>130</v>
      </c>
      <c r="W105" s="64">
        <f>I105*60+K105</f>
        <v>0</v>
      </c>
      <c r="X105" s="65">
        <f>IF(W105&gt;0,(INT(POWER(305.5-W105,1.85)*0.08713)),0)</f>
        <v>0</v>
      </c>
      <c r="Y105" s="122"/>
      <c r="Z105" s="11"/>
      <c r="AA105" s="11"/>
      <c r="AB105" s="11"/>
      <c r="AC105" s="122"/>
      <c r="AD105" s="122"/>
      <c r="AE105" s="121"/>
      <c r="AF105" s="122"/>
      <c r="AG105" s="127"/>
      <c r="AH105" s="124"/>
      <c r="AI105" s="11"/>
      <c r="AJ105" s="11"/>
      <c r="AK105" s="11"/>
    </row>
    <row r="106" spans="1:37" ht="12.75" customHeight="1" x14ac:dyDescent="0.2">
      <c r="A106" s="46"/>
      <c r="B106" s="47">
        <f>IF($A$1=1,"",B105)</f>
        <v>0</v>
      </c>
      <c r="C106" s="48" t="str">
        <f>IF($A$1=1,"",C105)</f>
        <v>ZŠ V RYBNÍČKÁCH Praha</v>
      </c>
      <c r="D106" s="49" t="str">
        <f>IF($A$1=1,"",D105)</f>
        <v>P</v>
      </c>
      <c r="E106" s="50"/>
      <c r="F106" s="51">
        <f>E105</f>
        <v>4000</v>
      </c>
      <c r="G106" s="52"/>
      <c r="H106" s="53">
        <f>IF(AND(G106&gt;6.8,G106&lt;11.3),IF(B106=1,ROUNDDOWN(58.015*(11.26-G106)^1.81,0),ROUNDDOWN(58.015*(11.5-G106)^1.81,0)),0)</f>
        <v>0</v>
      </c>
      <c r="I106" s="54"/>
      <c r="J106" s="55" t="s">
        <v>17</v>
      </c>
      <c r="K106" s="114"/>
      <c r="L106" s="57">
        <f>X106</f>
        <v>0</v>
      </c>
      <c r="M106" s="58"/>
      <c r="N106" s="59">
        <f>IF(AND(M106&gt;75),ROUNDDOWN(0.8465*(M106-75)^1.42,0),0)</f>
        <v>0</v>
      </c>
      <c r="O106" s="58"/>
      <c r="P106" s="59">
        <f>IF(AND(O106&gt;210),ROUNDDOWN(0.14354*(O106-220)^1.4,0),0)</f>
        <v>0</v>
      </c>
      <c r="Q106" s="58"/>
      <c r="R106" s="59">
        <f>IF(AND(Q106&gt;10),ROUNDDOWN(5.33*(Q106-10)^1.1,0),0)</f>
        <v>0</v>
      </c>
      <c r="S106" s="61"/>
      <c r="T106" s="59"/>
      <c r="U106" s="62"/>
      <c r="V106" s="63"/>
      <c r="W106" s="64">
        <f>I106*60+K106</f>
        <v>0</v>
      </c>
      <c r="X106" s="65">
        <f>IF(W106&gt;0,(INT(POWER(305.5-W106,1.85)*0.08713)),0)</f>
        <v>0</v>
      </c>
      <c r="Y106" s="122"/>
      <c r="Z106" s="11"/>
      <c r="AA106" s="11"/>
      <c r="AB106" s="11"/>
      <c r="AC106" s="122"/>
      <c r="AD106" s="122"/>
      <c r="AE106" s="121"/>
      <c r="AF106" s="122"/>
      <c r="AG106" s="126"/>
      <c r="AH106" s="124"/>
      <c r="AI106" s="11"/>
      <c r="AJ106" s="11"/>
      <c r="AK106" s="11"/>
    </row>
    <row r="107" spans="1:37" ht="12.75" customHeight="1" x14ac:dyDescent="0.2">
      <c r="A107" s="46">
        <v>53</v>
      </c>
      <c r="B107" s="47">
        <v>0</v>
      </c>
      <c r="C107" s="129" t="s">
        <v>131</v>
      </c>
      <c r="D107" s="67" t="s">
        <v>20</v>
      </c>
      <c r="E107" s="68">
        <v>3995</v>
      </c>
      <c r="F107" s="116">
        <f>F108</f>
        <v>3995</v>
      </c>
      <c r="G107" s="70"/>
      <c r="H107" s="53">
        <f>IF(AND(G107&gt;6.8,G107&lt;11.3),IF(B107=1,ROUNDDOWN(58.015*(11.26-G107)^1.81,0),ROUNDDOWN(58.015*(11.5-G107)^1.81,0)),0)</f>
        <v>0</v>
      </c>
      <c r="I107" s="54"/>
      <c r="J107" s="55" t="s">
        <v>17</v>
      </c>
      <c r="K107" s="56"/>
      <c r="L107" s="57">
        <f>X107</f>
        <v>0</v>
      </c>
      <c r="M107" s="58"/>
      <c r="N107" s="59">
        <f>IF(AND(M107&gt;75),ROUNDDOWN(0.8465*(M107-75)^1.42,0),0)</f>
        <v>0</v>
      </c>
      <c r="O107" s="58"/>
      <c r="P107" s="59">
        <f>IF(AND(O107&gt;210),ROUNDDOWN(0.14354*(O107-220)^1.4,0),0)</f>
        <v>0</v>
      </c>
      <c r="Q107" s="60"/>
      <c r="R107" s="59">
        <f>IF(AND(Q107&gt;10),ROUNDDOWN(5.33*(Q107-10)^1.1,0),0)</f>
        <v>0</v>
      </c>
      <c r="S107" s="61"/>
      <c r="T107" s="59">
        <f>IF(AND(S107&gt;26.8,S107&lt;44.24),IF(B107=1,ROUNDDOWN(4.86338*(44-S107)^1.81,0),ROUNDDOWN(4.86338*(44.24-S107)^1.81,0)),0)</f>
        <v>0</v>
      </c>
      <c r="U107" s="62"/>
      <c r="V107" s="71" t="s">
        <v>132</v>
      </c>
      <c r="W107" s="64">
        <f>I107*60+K107</f>
        <v>0</v>
      </c>
      <c r="X107" s="65">
        <f>IF(W107&gt;0,(INT(POWER(305.5-W107,1.85)*0.08713)),0)</f>
        <v>0</v>
      </c>
      <c r="Y107" s="122"/>
      <c r="Z107" s="11"/>
      <c r="AA107" s="11"/>
      <c r="AB107" s="11"/>
      <c r="AC107" s="122"/>
      <c r="AD107" s="122"/>
      <c r="AE107" s="121"/>
      <c r="AF107" s="122"/>
      <c r="AG107" s="126"/>
      <c r="AH107" s="124"/>
      <c r="AI107" s="11"/>
      <c r="AJ107" s="11"/>
      <c r="AK107" s="11"/>
    </row>
    <row r="108" spans="1:37" ht="12.75" customHeight="1" x14ac:dyDescent="0.2">
      <c r="A108" s="46"/>
      <c r="B108" s="47">
        <f>IF($A$1=1,"",B107)</f>
        <v>0</v>
      </c>
      <c r="C108" s="48" t="str">
        <f>IF($A$1=1,"",C107)</f>
        <v>ZŠ Jedovnice</v>
      </c>
      <c r="D108" s="49" t="str">
        <f>IF($A$1=1,"",D107)</f>
        <v>JM</v>
      </c>
      <c r="E108" s="50"/>
      <c r="F108" s="51">
        <f>E107</f>
        <v>3995</v>
      </c>
      <c r="G108" s="52"/>
      <c r="H108" s="53">
        <f>IF(AND(G108&gt;6.8,G108&lt;11.3),IF(B108=1,ROUNDDOWN(58.015*(11.26-G108)^1.81,0),ROUNDDOWN(58.015*(11.5-G108)^1.81,0)),0)</f>
        <v>0</v>
      </c>
      <c r="I108" s="54"/>
      <c r="J108" s="55" t="s">
        <v>17</v>
      </c>
      <c r="K108" s="56"/>
      <c r="L108" s="57">
        <f>X108</f>
        <v>0</v>
      </c>
      <c r="M108" s="58"/>
      <c r="N108" s="59">
        <f>IF(AND(M108&gt;75),ROUNDDOWN(0.8465*(M108-75)^1.42,0),0)</f>
        <v>0</v>
      </c>
      <c r="O108" s="58"/>
      <c r="P108" s="59">
        <f>IF(AND(O108&gt;210),ROUNDDOWN(0.14354*(O108-220)^1.4,0),0)</f>
        <v>0</v>
      </c>
      <c r="Q108" s="58"/>
      <c r="R108" s="59">
        <f>IF(AND(Q108&gt;10),ROUNDDOWN(5.33*(Q108-10)^1.1,0),0)</f>
        <v>0</v>
      </c>
      <c r="S108" s="61"/>
      <c r="T108" s="59"/>
      <c r="U108" s="62"/>
      <c r="V108" s="63"/>
      <c r="W108" s="64">
        <f>I108*60+K108</f>
        <v>0</v>
      </c>
      <c r="X108" s="65">
        <f>IF(W108&gt;0,(INT(POWER(305.5-W108,1.85)*0.08713)),0)</f>
        <v>0</v>
      </c>
      <c r="Y108" s="122"/>
      <c r="Z108" s="11"/>
      <c r="AA108" s="11"/>
      <c r="AB108" s="11"/>
      <c r="AC108" s="122"/>
      <c r="AD108" s="122"/>
      <c r="AE108" s="121"/>
      <c r="AF108" s="122"/>
      <c r="AG108" s="126"/>
      <c r="AH108" s="124"/>
      <c r="AI108" s="11"/>
      <c r="AJ108" s="11"/>
      <c r="AK108" s="11"/>
    </row>
    <row r="109" spans="1:37" ht="12.75" customHeight="1" x14ac:dyDescent="0.2">
      <c r="A109" s="46">
        <v>54</v>
      </c>
      <c r="B109" s="47">
        <v>0</v>
      </c>
      <c r="C109" s="117" t="s">
        <v>133</v>
      </c>
      <c r="D109" s="67" t="s">
        <v>82</v>
      </c>
      <c r="E109" s="68">
        <f>$F110</f>
        <v>3988</v>
      </c>
      <c r="F109" s="116">
        <f>F110</f>
        <v>3988</v>
      </c>
      <c r="G109" s="70">
        <v>8.4600000000000009</v>
      </c>
      <c r="H109" s="53">
        <f>IF(AND(G109&gt;6.8,G109&lt;11.3),IF(B109=1,ROUNDDOWN(58.015*(11.26-G109)^1.81,0),ROUNDDOWN(58.015*(11.5-G109)^1.81,0)),0)</f>
        <v>434</v>
      </c>
      <c r="I109" s="54">
        <v>3</v>
      </c>
      <c r="J109" s="55" t="s">
        <v>17</v>
      </c>
      <c r="K109" s="56">
        <v>33.15</v>
      </c>
      <c r="L109" s="57">
        <f>X109</f>
        <v>376</v>
      </c>
      <c r="M109" s="58">
        <v>144</v>
      </c>
      <c r="N109" s="59">
        <f>IF(AND(M109&gt;75),ROUNDDOWN(0.8465*(M109-75)^1.42,0),0)</f>
        <v>345</v>
      </c>
      <c r="O109" s="58">
        <v>524</v>
      </c>
      <c r="P109" s="59">
        <f>IF(AND(O109&gt;210),ROUNDDOWN(0.14354*(O109-220)^1.4,0),0)</f>
        <v>429</v>
      </c>
      <c r="Q109" s="60">
        <v>45.45</v>
      </c>
      <c r="R109" s="59">
        <f>IF(AND(Q109&gt;10),ROUNDDOWN(5.33*(Q109-10)^1.1,0),0)</f>
        <v>269</v>
      </c>
      <c r="S109" s="61">
        <v>32.82</v>
      </c>
      <c r="T109" s="59">
        <f>IF(AND(S109&gt;26.8,S109&lt;44.24),IF(B109=1,ROUNDDOWN(4.86338*(44-S109)^1.81,0),ROUNDDOWN(4.86338*(44.24-S109)^1.81,0)),0)</f>
        <v>399</v>
      </c>
      <c r="U109" s="62"/>
      <c r="V109" s="71" t="s">
        <v>134</v>
      </c>
      <c r="W109" s="64">
        <f>I109*60+K109</f>
        <v>213.15</v>
      </c>
      <c r="X109" s="65">
        <f>IF(W109&gt;0,(INT(POWER(305.5-W109,1.85)*0.08713)),0)</f>
        <v>376</v>
      </c>
      <c r="Y109" s="122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</row>
    <row r="110" spans="1:37" ht="12.75" customHeight="1" x14ac:dyDescent="0.2">
      <c r="A110" s="136"/>
      <c r="B110" s="47">
        <f>IF($A$1=1,"",B109)</f>
        <v>0</v>
      </c>
      <c r="C110" s="48" t="str">
        <f>IF($A$1=1,"",C109)</f>
        <v>ZŠ a MŠ SNP Ústí n.Labem</v>
      </c>
      <c r="D110" s="49" t="str">
        <f>IF($A$1=1,"",D109)</f>
        <v>Ú</v>
      </c>
      <c r="E110" s="50"/>
      <c r="F110" s="51">
        <f>H109+H110+L109+L110+N109+N110+P109+P110+R109+R110+T109</f>
        <v>3988</v>
      </c>
      <c r="G110" s="52">
        <v>8.57</v>
      </c>
      <c r="H110" s="53">
        <f>IF(AND(G110&gt;6.8,G110&lt;11.3),IF(B110=1,ROUNDDOWN(58.015*(11.26-G110)^1.81,0),ROUNDDOWN(58.015*(11.5-G110)^1.81,0)),0)</f>
        <v>406</v>
      </c>
      <c r="I110" s="54">
        <v>3</v>
      </c>
      <c r="J110" s="55" t="s">
        <v>17</v>
      </c>
      <c r="K110" s="56">
        <v>34.03</v>
      </c>
      <c r="L110" s="57">
        <f>X110</f>
        <v>370</v>
      </c>
      <c r="M110" s="58">
        <v>140</v>
      </c>
      <c r="N110" s="59">
        <f>IF(AND(M110&gt;75),ROUNDDOWN(0.8465*(M110-75)^1.42,0),0)</f>
        <v>317</v>
      </c>
      <c r="O110" s="58">
        <v>511</v>
      </c>
      <c r="P110" s="59">
        <f>IF(AND(O110&gt;210),ROUNDDOWN(0.14354*(O110-220)^1.4,0),0)</f>
        <v>404</v>
      </c>
      <c r="Q110" s="60">
        <v>41.82</v>
      </c>
      <c r="R110" s="59">
        <f>IF(AND(Q110&gt;10),ROUNDDOWN(5.33*(Q110-10)^1.1,0),0)</f>
        <v>239</v>
      </c>
      <c r="S110" s="61"/>
      <c r="T110" s="59"/>
      <c r="U110" s="62"/>
      <c r="V110" s="63"/>
      <c r="W110" s="64">
        <f>I110*60+K110</f>
        <v>214.03</v>
      </c>
      <c r="X110" s="65">
        <f>IF(W110&gt;0,(INT(POWER(305.5-W110,1.85)*0.08713)),0)</f>
        <v>370</v>
      </c>
      <c r="Y110" s="122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</row>
    <row r="111" spans="1:37" ht="12.75" customHeight="1" x14ac:dyDescent="0.2">
      <c r="A111" s="46">
        <v>55</v>
      </c>
      <c r="B111" s="47">
        <v>0</v>
      </c>
      <c r="C111" s="129" t="s">
        <v>135</v>
      </c>
      <c r="D111" s="67" t="s">
        <v>127</v>
      </c>
      <c r="E111" s="68">
        <v>3988</v>
      </c>
      <c r="F111" s="116">
        <f>F112</f>
        <v>3988</v>
      </c>
      <c r="G111" s="70"/>
      <c r="H111" s="53">
        <f>IF(AND(G111&gt;6.8,G111&lt;11.3),IF(B111=1,ROUNDDOWN(58.015*(11.26-G111)^1.81,0),ROUNDDOWN(58.015*(11.5-G111)^1.81,0)),0)</f>
        <v>0</v>
      </c>
      <c r="I111" s="54"/>
      <c r="J111" s="55" t="s">
        <v>17</v>
      </c>
      <c r="K111" s="56"/>
      <c r="L111" s="57">
        <f>X111</f>
        <v>0</v>
      </c>
      <c r="M111" s="58"/>
      <c r="N111" s="59">
        <f>IF(AND(M111&gt;75),ROUNDDOWN(0.8465*(M111-75)^1.42,0),0)</f>
        <v>0</v>
      </c>
      <c r="O111" s="58"/>
      <c r="P111" s="59">
        <f>IF(AND(O111&gt;210),ROUNDDOWN(0.14354*(O111-220)^1.4,0),0)</f>
        <v>0</v>
      </c>
      <c r="Q111" s="60"/>
      <c r="R111" s="59">
        <f>IF(AND(Q111&gt;10),ROUNDDOWN(5.33*(Q111-10)^1.1,0),0)</f>
        <v>0</v>
      </c>
      <c r="S111" s="61"/>
      <c r="T111" s="59">
        <f>IF(AND(S111&gt;26.8,S111&lt;44.24),IF(B111=1,ROUNDDOWN(4.86338*(44-S111)^1.81,0),ROUNDDOWN(4.86338*(44.24-S111)^1.81,0)),0)</f>
        <v>0</v>
      </c>
      <c r="U111" s="62"/>
      <c r="V111" s="71" t="s">
        <v>134</v>
      </c>
      <c r="W111" s="64">
        <f>I111*60+K111</f>
        <v>0</v>
      </c>
      <c r="X111" s="65">
        <f>IF(W111&gt;0,(INT(POWER(305.5-W111,1.85)*0.08713)),0)</f>
        <v>0</v>
      </c>
      <c r="Y111" s="122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</row>
    <row r="112" spans="1:37" ht="12.75" customHeight="1" x14ac:dyDescent="0.2">
      <c r="A112" s="46"/>
      <c r="B112" s="47">
        <f>IF($A$1=1,"",B111)</f>
        <v>0</v>
      </c>
      <c r="C112" s="48" t="str">
        <f>IF($A$1=1,"",C111)</f>
        <v>ZŠ Pacov</v>
      </c>
      <c r="D112" s="49" t="str">
        <f>IF($A$1=1,"",D111)</f>
        <v>V</v>
      </c>
      <c r="E112" s="50"/>
      <c r="F112" s="51">
        <f>E111</f>
        <v>3988</v>
      </c>
      <c r="G112" s="52"/>
      <c r="H112" s="53">
        <f>IF(AND(G112&gt;6.8,G112&lt;11.3),IF(B112=1,ROUNDDOWN(58.015*(11.26-G112)^1.81,0),ROUNDDOWN(58.015*(11.5-G112)^1.81,0)),0)</f>
        <v>0</v>
      </c>
      <c r="I112" s="54"/>
      <c r="J112" s="55" t="s">
        <v>17</v>
      </c>
      <c r="K112" s="56"/>
      <c r="L112" s="57">
        <f>X112</f>
        <v>0</v>
      </c>
      <c r="M112" s="58"/>
      <c r="N112" s="59">
        <f>IF(AND(M112&gt;75),ROUNDDOWN(0.8465*(M112-75)^1.42,0),0)</f>
        <v>0</v>
      </c>
      <c r="O112" s="58"/>
      <c r="P112" s="59">
        <f>IF(AND(O112&gt;210),ROUNDDOWN(0.14354*(O112-220)^1.4,0),0)</f>
        <v>0</v>
      </c>
      <c r="Q112" s="58"/>
      <c r="R112" s="59">
        <f>IF(AND(Q112&gt;10),ROUNDDOWN(5.33*(Q112-10)^1.1,0),0)</f>
        <v>0</v>
      </c>
      <c r="S112" s="61"/>
      <c r="T112" s="59"/>
      <c r="U112" s="62"/>
      <c r="V112" s="63"/>
      <c r="W112" s="64">
        <f>I112*60+K112</f>
        <v>0</v>
      </c>
      <c r="X112" s="65">
        <f>IF(W112&gt;0,(INT(POWER(305.5-W112,1.85)*0.08713)),0)</f>
        <v>0</v>
      </c>
      <c r="Y112" s="122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</row>
    <row r="113" spans="1:37" ht="12.75" customHeight="1" x14ac:dyDescent="0.2">
      <c r="A113" s="46">
        <v>56</v>
      </c>
      <c r="B113" s="47">
        <v>0</v>
      </c>
      <c r="C113" s="117" t="s">
        <v>136</v>
      </c>
      <c r="D113" s="67" t="s">
        <v>38</v>
      </c>
      <c r="E113" s="68">
        <f>$F114</f>
        <v>3971</v>
      </c>
      <c r="F113" s="116">
        <f>F114</f>
        <v>3971</v>
      </c>
      <c r="G113" s="70">
        <v>8.34</v>
      </c>
      <c r="H113" s="53">
        <f>IF(AND(G113&gt;6.8,G113&lt;11.3),IF(B113=1,ROUNDDOWN(58.015*(11.26-G113)^1.81,0),ROUNDDOWN(58.015*(11.5-G113)^1.81,0)),0)</f>
        <v>465</v>
      </c>
      <c r="I113" s="54">
        <v>3</v>
      </c>
      <c r="J113" s="55" t="s">
        <v>17</v>
      </c>
      <c r="K113" s="56">
        <v>16.100000000000001</v>
      </c>
      <c r="L113" s="57">
        <f>X113</f>
        <v>515</v>
      </c>
      <c r="M113" s="58">
        <v>160</v>
      </c>
      <c r="N113" s="59">
        <f>IF(AND(M113&gt;75),ROUNDDOWN(0.8465*(M113-75)^1.42,0),0)</f>
        <v>464</v>
      </c>
      <c r="O113" s="58">
        <v>489</v>
      </c>
      <c r="P113" s="59">
        <f>IF(AND(O113&gt;210),ROUNDDOWN(0.14354*(O113-220)^1.4,0),0)</f>
        <v>361</v>
      </c>
      <c r="Q113" s="58">
        <v>48.09</v>
      </c>
      <c r="R113" s="59">
        <f>IF(AND(Q113&gt;10),ROUNDDOWN(5.33*(Q113-10)^1.1,0),0)</f>
        <v>292</v>
      </c>
      <c r="S113" s="61">
        <v>33.28</v>
      </c>
      <c r="T113" s="59">
        <f>IF(AND(S113&gt;26.8,S113&lt;44.24),IF(B113=1,ROUNDDOWN(4.86338*(44-S113)^1.81,0),ROUNDDOWN(4.86338*(44.24-S113)^1.81,0)),0)</f>
        <v>370</v>
      </c>
      <c r="U113" s="62"/>
      <c r="V113" s="71" t="s">
        <v>137</v>
      </c>
      <c r="W113" s="64">
        <f>I113*60+K113</f>
        <v>196.1</v>
      </c>
      <c r="X113" s="65">
        <f>IF(W113&gt;0,(INT(POWER(305.5-W113,1.85)*0.08713)),0)</f>
        <v>515</v>
      </c>
      <c r="Y113" s="122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</row>
    <row r="114" spans="1:37" ht="12.75" customHeight="1" x14ac:dyDescent="0.2">
      <c r="A114" s="46"/>
      <c r="B114" s="47">
        <f>IF($A$1=1,"",B113)</f>
        <v>0</v>
      </c>
      <c r="C114" s="48" t="str">
        <f>IF($A$1=1,"",C113)</f>
        <v>ZŠ Horní Lideč</v>
      </c>
      <c r="D114" s="49" t="str">
        <f>IF($A$1=1,"",D113)</f>
        <v>ZL</v>
      </c>
      <c r="E114" s="50"/>
      <c r="F114" s="51">
        <f>H113+H114+L113+L114+N113+N114+P113+P114+R113+R114+T113</f>
        <v>3971</v>
      </c>
      <c r="G114" s="52">
        <v>8.75</v>
      </c>
      <c r="H114" s="53">
        <f>IF(AND(G114&gt;6.8,G114&lt;11.3),IF(B114=1,ROUNDDOWN(58.015*(11.26-G114)^1.81,0),ROUNDDOWN(58.015*(11.5-G114)^1.81,0)),0)</f>
        <v>362</v>
      </c>
      <c r="I114" s="54">
        <v>3</v>
      </c>
      <c r="J114" s="55" t="s">
        <v>17</v>
      </c>
      <c r="K114" s="114">
        <v>27.88</v>
      </c>
      <c r="L114" s="57">
        <f>X114</f>
        <v>417</v>
      </c>
      <c r="M114" s="58">
        <v>130</v>
      </c>
      <c r="N114" s="59">
        <f>IF(AND(M114&gt;75),ROUNDDOWN(0.8465*(M114-75)^1.42,0),0)</f>
        <v>250</v>
      </c>
      <c r="O114" s="58">
        <v>402</v>
      </c>
      <c r="P114" s="59">
        <f>IF(AND(O114&gt;210),ROUNDDOWN(0.14354*(O114-220)^1.4,0),0)</f>
        <v>209</v>
      </c>
      <c r="Q114" s="58">
        <v>45.02</v>
      </c>
      <c r="R114" s="59">
        <f>IF(AND(Q114&gt;10),ROUNDDOWN(5.33*(Q114-10)^1.1,0),0)</f>
        <v>266</v>
      </c>
      <c r="S114" s="61"/>
      <c r="T114" s="59"/>
      <c r="U114" s="62"/>
      <c r="V114" s="63"/>
      <c r="W114" s="64">
        <f>I114*60+K114</f>
        <v>207.88</v>
      </c>
      <c r="X114" s="65">
        <f>IF(W114&gt;0,(INT(POWER(305.5-W114,1.85)*0.08713)),0)</f>
        <v>417</v>
      </c>
      <c r="Y114" s="122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</row>
    <row r="115" spans="1:37" ht="12.75" customHeight="1" x14ac:dyDescent="0.2">
      <c r="A115" s="46">
        <v>57</v>
      </c>
      <c r="B115" s="47">
        <v>0</v>
      </c>
      <c r="C115" s="117" t="s">
        <v>138</v>
      </c>
      <c r="D115" s="67" t="s">
        <v>23</v>
      </c>
      <c r="E115" s="68">
        <f>$F116</f>
        <v>3962</v>
      </c>
      <c r="F115" s="116">
        <f>F116</f>
        <v>3962</v>
      </c>
      <c r="G115" s="70">
        <v>8.32</v>
      </c>
      <c r="H115" s="53">
        <f>IF(AND(G115&gt;6.8,G115&lt;11.3),IF(B115=1,ROUNDDOWN(58.015*(11.26-G115)^1.81,0),ROUNDDOWN(58.015*(11.5-G115)^1.81,0)),0)</f>
        <v>470</v>
      </c>
      <c r="I115" s="54">
        <v>3</v>
      </c>
      <c r="J115" s="55" t="s">
        <v>17</v>
      </c>
      <c r="K115" s="56">
        <v>11.13</v>
      </c>
      <c r="L115" s="57">
        <f>X115</f>
        <v>559</v>
      </c>
      <c r="M115" s="58">
        <v>140</v>
      </c>
      <c r="N115" s="59">
        <f>IF(AND(M115&gt;75),ROUNDDOWN(0.8465*(M115-75)^1.42,0),0)</f>
        <v>317</v>
      </c>
      <c r="O115" s="58">
        <v>498</v>
      </c>
      <c r="P115" s="59">
        <f>IF(AND(O115&gt;210),ROUNDDOWN(0.14354*(O115-220)^1.4,0),0)</f>
        <v>378</v>
      </c>
      <c r="Q115" s="58">
        <v>49.27</v>
      </c>
      <c r="R115" s="59">
        <f>IF(AND(Q115&gt;10),ROUNDDOWN(5.33*(Q115-10)^1.1,0),0)</f>
        <v>302</v>
      </c>
      <c r="S115" s="61">
        <v>33.67</v>
      </c>
      <c r="T115" s="59">
        <f>IF(AND(S115&gt;26.8,S115&lt;44.24),IF(B115=1,ROUNDDOWN(4.86338*(44-S115)^1.81,0),ROUNDDOWN(4.86338*(44.24-S115)^1.81,0)),0)</f>
        <v>347</v>
      </c>
      <c r="U115" s="62"/>
      <c r="V115" s="71" t="s">
        <v>139</v>
      </c>
      <c r="W115" s="64">
        <f>I115*60+K115</f>
        <v>191.13</v>
      </c>
      <c r="X115" s="65">
        <f>IF(W115&gt;0,(INT(POWER(305.5-W115,1.85)*0.08713)),0)</f>
        <v>559</v>
      </c>
      <c r="Y115" s="122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</row>
    <row r="116" spans="1:37" ht="12.75" customHeight="1" x14ac:dyDescent="0.2">
      <c r="A116" s="46"/>
      <c r="B116" s="47">
        <f>IF($A$1=1,"",B115)</f>
        <v>0</v>
      </c>
      <c r="C116" s="48" t="str">
        <f>IF($A$1=1,"",C115)</f>
        <v>ZŠ Kudeříkové Havířov</v>
      </c>
      <c r="D116" s="49" t="str">
        <f>IF($A$1=1,"",D115)</f>
        <v>MS</v>
      </c>
      <c r="E116" s="50"/>
      <c r="F116" s="51">
        <f>H115+H116+L115+L116+N115+N116+P115+P116+R115+R116+T115</f>
        <v>3962</v>
      </c>
      <c r="G116" s="52">
        <v>8.86</v>
      </c>
      <c r="H116" s="53">
        <f>IF(AND(G116&gt;6.8,G116&lt;11.3),IF(B116=1,ROUNDDOWN(58.015*(11.26-G116)^1.81,0),ROUNDDOWN(58.015*(11.5-G116)^1.81,0)),0)</f>
        <v>336</v>
      </c>
      <c r="I116" s="54">
        <v>3</v>
      </c>
      <c r="J116" s="55" t="s">
        <v>17</v>
      </c>
      <c r="K116" s="114">
        <v>27.87</v>
      </c>
      <c r="L116" s="57">
        <f>X116</f>
        <v>417</v>
      </c>
      <c r="M116" s="58">
        <v>140</v>
      </c>
      <c r="N116" s="59">
        <f>IF(AND(M116&gt;75),ROUNDDOWN(0.8465*(M116-75)^1.42,0),0)</f>
        <v>317</v>
      </c>
      <c r="O116" s="58">
        <v>411</v>
      </c>
      <c r="P116" s="59">
        <f>IF(AND(O116&gt;210),ROUNDDOWN(0.14354*(O116-220)^1.4,0),0)</f>
        <v>224</v>
      </c>
      <c r="Q116" s="58">
        <v>48.51</v>
      </c>
      <c r="R116" s="59">
        <f>IF(AND(Q116&gt;10),ROUNDDOWN(5.33*(Q116-10)^1.1,0),0)</f>
        <v>295</v>
      </c>
      <c r="S116" s="61"/>
      <c r="T116" s="59"/>
      <c r="U116" s="62"/>
      <c r="V116" s="63"/>
      <c r="W116" s="64">
        <f>I116*60+K116</f>
        <v>207.87</v>
      </c>
      <c r="X116" s="65">
        <f>IF(W116&gt;0,(INT(POWER(305.5-W116,1.85)*0.08713)),0)</f>
        <v>417</v>
      </c>
      <c r="Y116" s="122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</row>
    <row r="117" spans="1:37" ht="12.75" customHeight="1" x14ac:dyDescent="0.2">
      <c r="A117" s="46">
        <v>58</v>
      </c>
      <c r="B117" s="47">
        <v>0</v>
      </c>
      <c r="C117" s="117" t="s">
        <v>140</v>
      </c>
      <c r="D117" s="67" t="s">
        <v>38</v>
      </c>
      <c r="E117" s="68">
        <f>$F118</f>
        <v>3888</v>
      </c>
      <c r="F117" s="116">
        <f>F118</f>
        <v>3888</v>
      </c>
      <c r="G117" s="70">
        <v>8.56</v>
      </c>
      <c r="H117" s="53">
        <f>IF(AND(G117&gt;6.8,G117&lt;11.3),IF(B117=1,ROUNDDOWN(58.015*(11.26-G117)^1.81,0),ROUNDDOWN(58.015*(11.5-G117)^1.81,0)),0)</f>
        <v>408</v>
      </c>
      <c r="I117" s="54">
        <v>3</v>
      </c>
      <c r="J117" s="55" t="s">
        <v>17</v>
      </c>
      <c r="K117" s="56">
        <v>10.49</v>
      </c>
      <c r="L117" s="57">
        <f>X117</f>
        <v>565</v>
      </c>
      <c r="M117" s="58">
        <v>135</v>
      </c>
      <c r="N117" s="59">
        <f>IF(AND(M117&gt;75),ROUNDDOWN(0.8465*(M117-75)^1.42,0),0)</f>
        <v>283</v>
      </c>
      <c r="O117" s="58">
        <v>500</v>
      </c>
      <c r="P117" s="59">
        <f>IF(AND(O117&gt;210),ROUNDDOWN(0.14354*(O117-220)^1.4,0),0)</f>
        <v>382</v>
      </c>
      <c r="Q117" s="58">
        <v>52.02</v>
      </c>
      <c r="R117" s="59">
        <f>IF(AND(Q117&gt;10),ROUNDDOWN(5.33*(Q117-10)^1.1,0),0)</f>
        <v>325</v>
      </c>
      <c r="S117" s="61">
        <v>32.65</v>
      </c>
      <c r="T117" s="59">
        <f>IF(AND(S117&gt;26.8,S117&lt;44.24),IF(B117=1,ROUNDDOWN(4.86338*(44-S117)^1.81,0),ROUNDDOWN(4.86338*(44.24-S117)^1.81,0)),0)</f>
        <v>410</v>
      </c>
      <c r="U117" s="62"/>
      <c r="V117" s="71" t="s">
        <v>141</v>
      </c>
      <c r="W117" s="64">
        <f>I117*60+K117</f>
        <v>190.49</v>
      </c>
      <c r="X117" s="65">
        <f>IF(W117&gt;0,(INT(POWER(305.5-W117,1.85)*0.08713)),0)</f>
        <v>565</v>
      </c>
      <c r="Y117" s="122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</row>
    <row r="118" spans="1:37" ht="12.75" customHeight="1" x14ac:dyDescent="0.2">
      <c r="A118" s="46"/>
      <c r="B118" s="47">
        <f>IF($A$1=1,"",B117)</f>
        <v>0</v>
      </c>
      <c r="C118" s="48" t="str">
        <f>IF($A$1=1,"",C117)</f>
        <v>ZŠ Napájedla</v>
      </c>
      <c r="D118" s="49" t="str">
        <f>IF($A$1=1,"",D117)</f>
        <v>ZL</v>
      </c>
      <c r="E118" s="50"/>
      <c r="F118" s="51">
        <f>H117+H118+L117+L118+N117+N118+P117+P118+R117+R118+T117</f>
        <v>3888</v>
      </c>
      <c r="G118" s="52">
        <v>8.89</v>
      </c>
      <c r="H118" s="53">
        <f>IF(AND(G118&gt;6.8,G118&lt;11.3),IF(B118=1,ROUNDDOWN(58.015*(11.26-G118)^1.81,0),ROUNDDOWN(58.015*(11.5-G118)^1.81,0)),0)</f>
        <v>329</v>
      </c>
      <c r="I118" s="54">
        <v>3</v>
      </c>
      <c r="J118" s="55" t="s">
        <v>17</v>
      </c>
      <c r="K118" s="114">
        <v>18.18</v>
      </c>
      <c r="L118" s="57">
        <f>X118</f>
        <v>497</v>
      </c>
      <c r="M118" s="58">
        <v>125</v>
      </c>
      <c r="N118" s="59">
        <f>IF(AND(M118&gt;75),ROUNDDOWN(0.8465*(M118-75)^1.42,0),0)</f>
        <v>218</v>
      </c>
      <c r="O118" s="58">
        <v>425</v>
      </c>
      <c r="P118" s="59">
        <f>IF(AND(O118&gt;210),ROUNDDOWN(0.14354*(O118-220)^1.4,0),0)</f>
        <v>247</v>
      </c>
      <c r="Q118" s="58">
        <v>39.93</v>
      </c>
      <c r="R118" s="59">
        <f>IF(AND(Q118&gt;10),ROUNDDOWN(5.33*(Q118-10)^1.1,0),0)</f>
        <v>224</v>
      </c>
      <c r="S118" s="61"/>
      <c r="T118" s="59"/>
      <c r="U118" s="62"/>
      <c r="V118" s="63"/>
      <c r="W118" s="64">
        <f>I118*60+K118</f>
        <v>198.18</v>
      </c>
      <c r="X118" s="65">
        <f>IF(W118&gt;0,(INT(POWER(305.5-W118,1.85)*0.08713)),0)</f>
        <v>497</v>
      </c>
      <c r="Y118" s="122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</row>
    <row r="119" spans="1:37" ht="12.75" customHeight="1" x14ac:dyDescent="0.2">
      <c r="A119" s="46">
        <v>59</v>
      </c>
      <c r="B119" s="47">
        <v>0</v>
      </c>
      <c r="C119" s="115" t="s">
        <v>142</v>
      </c>
      <c r="D119" s="67" t="s">
        <v>87</v>
      </c>
      <c r="E119" s="68">
        <v>3885</v>
      </c>
      <c r="F119" s="116">
        <f>F120</f>
        <v>3885</v>
      </c>
      <c r="G119" s="70"/>
      <c r="H119" s="53">
        <f>IF(AND(G119&gt;6.8,G119&lt;11.3),IF(B119=1,ROUNDDOWN(58.015*(11.26-G119)^1.81,0),ROUNDDOWN(58.015*(11.5-G119)^1.81,0)),0)</f>
        <v>0</v>
      </c>
      <c r="I119" s="54"/>
      <c r="J119" s="55" t="s">
        <v>17</v>
      </c>
      <c r="K119" s="56"/>
      <c r="L119" s="57">
        <f>X119</f>
        <v>0</v>
      </c>
      <c r="M119" s="58"/>
      <c r="N119" s="59">
        <f>IF(AND(M119&gt;75),ROUNDDOWN(0.8465*(M119-75)^1.42,0),0)</f>
        <v>0</v>
      </c>
      <c r="O119" s="58"/>
      <c r="P119" s="59">
        <f>IF(AND(O119&gt;210),ROUNDDOWN(0.14354*(O119-220)^1.4,0),0)</f>
        <v>0</v>
      </c>
      <c r="Q119" s="58"/>
      <c r="R119" s="59">
        <f>IF(AND(Q119&gt;10),ROUNDDOWN(5.33*(Q119-10)^1.1,0),0)</f>
        <v>0</v>
      </c>
      <c r="S119" s="61"/>
      <c r="T119" s="59">
        <f>IF(AND(S119&gt;26.8,S119&lt;44.24),IF(B119=1,ROUNDDOWN(4.86338*(44-S119)^1.81,0),ROUNDDOWN(4.86338*(44.24-S119)^1.81,0)),0)</f>
        <v>0</v>
      </c>
      <c r="U119" s="62"/>
      <c r="V119" s="71" t="s">
        <v>143</v>
      </c>
      <c r="W119" s="64">
        <f>I119*60+K119</f>
        <v>0</v>
      </c>
      <c r="X119" s="65">
        <f>IF(W119&gt;0,(INT(POWER(305.5-W119,1.85)*0.08713)),0)</f>
        <v>0</v>
      </c>
      <c r="Y119" s="122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</row>
    <row r="120" spans="1:37" ht="12.75" customHeight="1" x14ac:dyDescent="0.2">
      <c r="A120" s="46"/>
      <c r="B120" s="47">
        <f>IF($A$1=1,"",B119)</f>
        <v>0</v>
      </c>
      <c r="C120" s="48" t="str">
        <f>IF($A$1=1,"",C119)</f>
        <v>ZŠ Kutná Hora Žižkov</v>
      </c>
      <c r="D120" s="49" t="str">
        <f>IF($A$1=1,"",D119)</f>
        <v>SČ V</v>
      </c>
      <c r="E120" s="50"/>
      <c r="F120" s="51">
        <f>E119</f>
        <v>3885</v>
      </c>
      <c r="G120" s="52"/>
      <c r="H120" s="53">
        <f>IF(AND(G120&gt;6.8,G120&lt;11.3),IF(B120=1,ROUNDDOWN(58.015*(11.26-G120)^1.81,0),ROUNDDOWN(58.015*(11.5-G120)^1.81,0)),0)</f>
        <v>0</v>
      </c>
      <c r="I120" s="54"/>
      <c r="J120" s="55" t="s">
        <v>17</v>
      </c>
      <c r="K120" s="114"/>
      <c r="L120" s="57">
        <f>X120</f>
        <v>0</v>
      </c>
      <c r="M120" s="58"/>
      <c r="N120" s="59">
        <f>IF(AND(M120&gt;75),ROUNDDOWN(0.8465*(M120-75)^1.42,0),0)</f>
        <v>0</v>
      </c>
      <c r="O120" s="58"/>
      <c r="P120" s="59">
        <f>IF(AND(O120&gt;210),ROUNDDOWN(0.14354*(O120-220)^1.4,0),0)</f>
        <v>0</v>
      </c>
      <c r="Q120" s="58"/>
      <c r="R120" s="59">
        <f>IF(AND(Q120&gt;10),ROUNDDOWN(5.33*(Q120-10)^1.1,0),0)</f>
        <v>0</v>
      </c>
      <c r="S120" s="61"/>
      <c r="T120" s="59"/>
      <c r="U120" s="62"/>
      <c r="V120" s="63"/>
      <c r="W120" s="64">
        <f>I120*60+K120</f>
        <v>0</v>
      </c>
      <c r="X120" s="65">
        <f>IF(W120&gt;0,(INT(POWER(305.5-W120,1.85)*0.08713)),0)</f>
        <v>0</v>
      </c>
      <c r="Y120" s="122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</row>
    <row r="121" spans="1:37" ht="12.75" customHeight="1" x14ac:dyDescent="0.2">
      <c r="A121" s="46">
        <v>60</v>
      </c>
      <c r="B121" s="47">
        <v>0</v>
      </c>
      <c r="C121" s="129" t="s">
        <v>144</v>
      </c>
      <c r="D121" s="67" t="s">
        <v>94</v>
      </c>
      <c r="E121" s="68">
        <v>3881</v>
      </c>
      <c r="F121" s="116">
        <f>F122</f>
        <v>3881</v>
      </c>
      <c r="G121" s="70"/>
      <c r="H121" s="53">
        <f>IF(AND(G121&gt;6.8,G121&lt;11.3),IF(B121=1,ROUNDDOWN(58.015*(11.26-G121)^1.81,0),ROUNDDOWN(58.015*(11.5-G121)^1.81,0)),0)</f>
        <v>0</v>
      </c>
      <c r="I121" s="54"/>
      <c r="J121" s="55" t="s">
        <v>17</v>
      </c>
      <c r="K121" s="56"/>
      <c r="L121" s="57">
        <f>X121</f>
        <v>0</v>
      </c>
      <c r="M121" s="58"/>
      <c r="N121" s="59">
        <f>IF(AND(M121&gt;75),ROUNDDOWN(0.8465*(M121-75)^1.42,0),0)</f>
        <v>0</v>
      </c>
      <c r="O121" s="58"/>
      <c r="P121" s="59">
        <f>IF(AND(O121&gt;210),ROUNDDOWN(0.14354*(O121-220)^1.4,0),0)</f>
        <v>0</v>
      </c>
      <c r="Q121" s="58"/>
      <c r="R121" s="59">
        <f>IF(AND(Q121&gt;10),ROUNDDOWN(5.33*(Q121-10)^1.1,0),0)</f>
        <v>0</v>
      </c>
      <c r="S121" s="61"/>
      <c r="T121" s="59">
        <f>IF(AND(S121&gt;26.8,S121&lt;44.24),IF(B121=1,ROUNDDOWN(4.86338*(44-S121)^1.81,0),ROUNDDOWN(4.86338*(44.24-S121)^1.81,0)),0)</f>
        <v>0</v>
      </c>
      <c r="U121" s="62"/>
      <c r="V121" s="71" t="s">
        <v>145</v>
      </c>
      <c r="W121" s="64">
        <f>I121*60+K121</f>
        <v>0</v>
      </c>
      <c r="X121" s="65">
        <f>IF(W121&gt;0,(INT(POWER(305.5-W121,1.85)*0.08713)),0)</f>
        <v>0</v>
      </c>
      <c r="Y121" s="122"/>
      <c r="AC121" s="11"/>
      <c r="AD121" s="11"/>
      <c r="AE121" s="11"/>
      <c r="AF121" s="11"/>
      <c r="AG121" s="11"/>
      <c r="AH121" s="11"/>
      <c r="AI121" s="11"/>
      <c r="AJ121" s="11"/>
      <c r="AK121" s="11"/>
    </row>
    <row r="122" spans="1:37" ht="12.75" customHeight="1" x14ac:dyDescent="0.2">
      <c r="A122" s="46"/>
      <c r="B122" s="47">
        <f>IF($A$1=1,"",B121)</f>
        <v>0</v>
      </c>
      <c r="C122" s="48" t="str">
        <f>IF($A$1=1,"",C121)</f>
        <v>ZŠ Stříbro</v>
      </c>
      <c r="D122" s="49" t="str">
        <f>IF($A$1=1,"",D121)</f>
        <v>PL</v>
      </c>
      <c r="E122" s="50"/>
      <c r="F122" s="51">
        <f>E121</f>
        <v>3881</v>
      </c>
      <c r="G122" s="52"/>
      <c r="H122" s="53">
        <f>IF(AND(G122&gt;6.8,G122&lt;11.3),IF(B122=1,ROUNDDOWN(58.015*(11.26-G122)^1.81,0),ROUNDDOWN(58.015*(11.5-G122)^1.81,0)),0)</f>
        <v>0</v>
      </c>
      <c r="I122" s="54"/>
      <c r="J122" s="55" t="s">
        <v>17</v>
      </c>
      <c r="K122" s="114"/>
      <c r="L122" s="57">
        <f>X122</f>
        <v>0</v>
      </c>
      <c r="M122" s="58"/>
      <c r="N122" s="59">
        <f>IF(AND(M122&gt;75),ROUNDDOWN(0.8465*(M122-75)^1.42,0),0)</f>
        <v>0</v>
      </c>
      <c r="O122" s="58"/>
      <c r="P122" s="59">
        <f>IF(AND(O122&gt;210),ROUNDDOWN(0.14354*(O122-220)^1.4,0),0)</f>
        <v>0</v>
      </c>
      <c r="Q122" s="58"/>
      <c r="R122" s="59">
        <f>IF(AND(Q122&gt;10),ROUNDDOWN(5.33*(Q122-10)^1.1,0),0)</f>
        <v>0</v>
      </c>
      <c r="S122" s="61"/>
      <c r="T122" s="59"/>
      <c r="U122" s="62"/>
      <c r="V122" s="63"/>
      <c r="W122" s="64">
        <f>I122*60+K122</f>
        <v>0</v>
      </c>
      <c r="X122" s="65">
        <f>IF(W122&gt;0,(INT(POWER(305.5-W122,1.85)*0.08713)),0)</f>
        <v>0</v>
      </c>
      <c r="Y122" s="122"/>
      <c r="AC122" s="11"/>
      <c r="AD122" s="11"/>
      <c r="AE122" s="11"/>
      <c r="AF122" s="11"/>
      <c r="AG122" s="11"/>
      <c r="AH122" s="11"/>
      <c r="AI122" s="11"/>
      <c r="AJ122" s="11"/>
      <c r="AK122" s="11"/>
    </row>
    <row r="123" spans="1:37" ht="12.75" customHeight="1" x14ac:dyDescent="0.2">
      <c r="A123" s="46">
        <v>61</v>
      </c>
      <c r="B123" s="47">
        <v>0</v>
      </c>
      <c r="C123" s="117" t="s">
        <v>146</v>
      </c>
      <c r="D123" s="67" t="s">
        <v>77</v>
      </c>
      <c r="E123" s="68">
        <f>$F124</f>
        <v>3859</v>
      </c>
      <c r="F123" s="116">
        <f>F124</f>
        <v>3859</v>
      </c>
      <c r="G123" s="70">
        <v>8.3000000000000007</v>
      </c>
      <c r="H123" s="53">
        <f>IF(AND(G123&gt;6.8,G123&lt;11.3),IF(B123=1,ROUNDDOWN(58.015*(11.26-G123)^1.81,0),ROUNDDOWN(58.015*(11.5-G123)^1.81,0)),0)</f>
        <v>476</v>
      </c>
      <c r="I123" s="54">
        <v>3</v>
      </c>
      <c r="J123" s="55" t="s">
        <v>17</v>
      </c>
      <c r="K123" s="56">
        <v>31.01</v>
      </c>
      <c r="L123" s="57">
        <f>X123</f>
        <v>393</v>
      </c>
      <c r="M123" s="58">
        <v>144</v>
      </c>
      <c r="N123" s="59">
        <f>IF(AND(M123&gt;75),ROUNDDOWN(0.8465*(M123-75)^1.42,0),0)</f>
        <v>345</v>
      </c>
      <c r="O123" s="58">
        <v>482</v>
      </c>
      <c r="P123" s="59">
        <f>IF(AND(O123&gt;210),ROUNDDOWN(0.14354*(O123-220)^1.4,0),0)</f>
        <v>348</v>
      </c>
      <c r="Q123" s="60">
        <v>56.85</v>
      </c>
      <c r="R123" s="59">
        <f>IF(AND(Q123&gt;10),ROUNDDOWN(5.33*(Q123-10)^1.1,0),0)</f>
        <v>366</v>
      </c>
      <c r="S123" s="61">
        <v>32.24</v>
      </c>
      <c r="T123" s="59">
        <f>IF(AND(S123&gt;26.8,S123&lt;44.24),IF(B123=1,ROUNDDOWN(4.86338*(44-S123)^1.81,0),ROUNDDOWN(4.86338*(44.24-S123)^1.81,0)),0)</f>
        <v>436</v>
      </c>
      <c r="U123" s="62"/>
      <c r="V123" s="71" t="s">
        <v>147</v>
      </c>
      <c r="W123" s="64">
        <f>I123*60+K123</f>
        <v>211.01</v>
      </c>
      <c r="X123" s="65">
        <f>IF(W123&gt;0,(INT(POWER(305.5-W123,1.85)*0.08713)),0)</f>
        <v>393</v>
      </c>
      <c r="Y123" s="122"/>
      <c r="AC123" s="11"/>
      <c r="AD123" s="11"/>
      <c r="AE123" s="11"/>
      <c r="AF123" s="11"/>
      <c r="AG123" s="11"/>
      <c r="AH123" s="11"/>
      <c r="AI123" s="11"/>
      <c r="AJ123" s="11"/>
      <c r="AK123" s="11"/>
    </row>
    <row r="124" spans="1:37" ht="12.75" customHeight="1" x14ac:dyDescent="0.2">
      <c r="A124" s="136"/>
      <c r="B124" s="47">
        <f>IF($A$1=1,"",B123)</f>
        <v>0</v>
      </c>
      <c r="C124" s="48" t="str">
        <f>IF($A$1=1,"",C123)</f>
        <v>ZŠ Vrchlického Liberec</v>
      </c>
      <c r="D124" s="49" t="str">
        <f>IF($A$1=1,"",D123)</f>
        <v>L</v>
      </c>
      <c r="E124" s="50"/>
      <c r="F124" s="51">
        <f>H123+H124+L123+L124+N123+N124+P123+P124+R123+R124+T123</f>
        <v>3859</v>
      </c>
      <c r="G124" s="52">
        <v>8.7799999999999994</v>
      </c>
      <c r="H124" s="53">
        <f>IF(AND(G124&gt;6.8,G124&lt;11.3),IF(B124=1,ROUNDDOWN(58.015*(11.26-G124)^1.81,0),ROUNDDOWN(58.015*(11.5-G124)^1.81,0)),0)</f>
        <v>354</v>
      </c>
      <c r="I124" s="54">
        <v>3</v>
      </c>
      <c r="J124" s="55" t="s">
        <v>17</v>
      </c>
      <c r="K124" s="56">
        <v>31.69</v>
      </c>
      <c r="L124" s="57">
        <f>X124</f>
        <v>387</v>
      </c>
      <c r="M124" s="58">
        <v>132</v>
      </c>
      <c r="N124" s="59">
        <f>IF(AND(M124&gt;75),ROUNDDOWN(0.8465*(M124-75)^1.42,0),0)</f>
        <v>263</v>
      </c>
      <c r="O124" s="58">
        <v>398</v>
      </c>
      <c r="P124" s="59">
        <f>IF(AND(O124&gt;210),ROUNDDOWN(0.14354*(O124-220)^1.4,0),0)</f>
        <v>203</v>
      </c>
      <c r="Q124" s="60">
        <v>47.7</v>
      </c>
      <c r="R124" s="59">
        <f>IF(AND(Q124&gt;10),ROUNDDOWN(5.33*(Q124-10)^1.1,0),0)</f>
        <v>288</v>
      </c>
      <c r="S124" s="61"/>
      <c r="T124" s="59"/>
      <c r="U124" s="62"/>
      <c r="V124" s="63"/>
      <c r="W124" s="64">
        <f>I124*60+K124</f>
        <v>211.69</v>
      </c>
      <c r="X124" s="65">
        <f>IF(W124&gt;0,(INT(POWER(305.5-W124,1.85)*0.08713)),0)</f>
        <v>387</v>
      </c>
      <c r="Y124" s="122"/>
      <c r="AC124" s="11"/>
      <c r="AD124" s="11"/>
      <c r="AE124" s="11"/>
      <c r="AF124" s="11"/>
      <c r="AG124" s="11"/>
      <c r="AH124" s="11"/>
      <c r="AI124" s="11"/>
      <c r="AJ124" s="11"/>
      <c r="AK124" s="11"/>
    </row>
    <row r="125" spans="1:37" ht="12.75" customHeight="1" x14ac:dyDescent="0.2">
      <c r="A125" s="46">
        <v>62</v>
      </c>
      <c r="B125" s="47">
        <v>0</v>
      </c>
      <c r="C125" s="117" t="s">
        <v>148</v>
      </c>
      <c r="D125" s="67" t="s">
        <v>38</v>
      </c>
      <c r="E125" s="68">
        <f>$F126</f>
        <v>3846</v>
      </c>
      <c r="F125" s="116">
        <f>F126</f>
        <v>3846</v>
      </c>
      <c r="G125" s="70">
        <v>8.59</v>
      </c>
      <c r="H125" s="53">
        <f>IF(AND(G125&gt;6.8,G125&lt;11.3),IF(B125=1,ROUNDDOWN(58.015*(11.26-G125)^1.81,0),ROUNDDOWN(58.015*(11.5-G125)^1.81,0)),0)</f>
        <v>401</v>
      </c>
      <c r="I125" s="54">
        <v>3</v>
      </c>
      <c r="J125" s="55" t="s">
        <v>17</v>
      </c>
      <c r="K125" s="56">
        <v>18.54</v>
      </c>
      <c r="L125" s="57">
        <f>X125</f>
        <v>494</v>
      </c>
      <c r="M125" s="58">
        <v>135</v>
      </c>
      <c r="N125" s="59">
        <f>IF(AND(M125&gt;75),ROUNDDOWN(0.8465*(M125-75)^1.42,0),0)</f>
        <v>283</v>
      </c>
      <c r="O125" s="58">
        <v>430</v>
      </c>
      <c r="P125" s="59">
        <f>IF(AND(O125&gt;210),ROUNDDOWN(0.14354*(O125-220)^1.4,0),0)</f>
        <v>255</v>
      </c>
      <c r="Q125" s="58">
        <v>56.26</v>
      </c>
      <c r="R125" s="59">
        <f>IF(AND(Q125&gt;10),ROUNDDOWN(5.33*(Q125-10)^1.1,0),0)</f>
        <v>361</v>
      </c>
      <c r="S125" s="61">
        <v>33.21</v>
      </c>
      <c r="T125" s="59">
        <f>IF(AND(S125&gt;26.8,S125&lt;44.24),IF(B125=1,ROUNDDOWN(4.86338*(44-S125)^1.81,0),ROUNDDOWN(4.86338*(44.24-S125)^1.81,0)),0)</f>
        <v>374</v>
      </c>
      <c r="U125" s="62"/>
      <c r="V125" s="71" t="s">
        <v>149</v>
      </c>
      <c r="W125" s="64">
        <f>I125*60+K125</f>
        <v>198.54</v>
      </c>
      <c r="X125" s="65">
        <f>IF(W125&gt;0,(INT(POWER(305.5-W125,1.85)*0.08713)),0)</f>
        <v>494</v>
      </c>
      <c r="Y125" s="122"/>
      <c r="Z125" s="137"/>
      <c r="AC125" s="11"/>
      <c r="AD125" s="11"/>
      <c r="AE125" s="11"/>
      <c r="AF125" s="11"/>
      <c r="AG125" s="11"/>
      <c r="AH125" s="11"/>
      <c r="AI125" s="11"/>
      <c r="AJ125" s="11"/>
      <c r="AK125" s="11"/>
    </row>
    <row r="126" spans="1:37" ht="12.75" customHeight="1" x14ac:dyDescent="0.2">
      <c r="A126" s="46"/>
      <c r="B126" s="47">
        <f>IF($A$1=1,"",B125)</f>
        <v>0</v>
      </c>
      <c r="C126" s="48" t="str">
        <f>IF($A$1=1,"",C125)</f>
        <v>ZŠ OSKOL Kroměříž</v>
      </c>
      <c r="D126" s="49" t="str">
        <f>IF($A$1=1,"",D125)</f>
        <v>ZL</v>
      </c>
      <c r="E126" s="50"/>
      <c r="F126" s="51">
        <f>H125+H126+L125+L126+N125+N126+P125+P126+R125+R126+T125</f>
        <v>3846</v>
      </c>
      <c r="G126" s="52">
        <v>8.44</v>
      </c>
      <c r="H126" s="53">
        <f>IF(AND(G126&gt;6.8,G126&lt;11.3),IF(B126=1,ROUNDDOWN(58.015*(11.26-G126)^1.81,0),ROUNDDOWN(58.015*(11.5-G126)^1.81,0)),0)</f>
        <v>439</v>
      </c>
      <c r="I126" s="54">
        <v>3</v>
      </c>
      <c r="J126" s="55" t="s">
        <v>17</v>
      </c>
      <c r="K126" s="114">
        <v>34.159999999999997</v>
      </c>
      <c r="L126" s="57">
        <f>X126</f>
        <v>369</v>
      </c>
      <c r="M126" s="58">
        <v>135</v>
      </c>
      <c r="N126" s="59">
        <f>IF(AND(M126&gt;75),ROUNDDOWN(0.8465*(M126-75)^1.42,0),0)</f>
        <v>283</v>
      </c>
      <c r="O126" s="58">
        <v>435</v>
      </c>
      <c r="P126" s="59">
        <f>IF(AND(O126&gt;210),ROUNDDOWN(0.14354*(O126-220)^1.4,0),0)</f>
        <v>264</v>
      </c>
      <c r="Q126" s="58">
        <v>51.73</v>
      </c>
      <c r="R126" s="59">
        <f>IF(AND(Q126&gt;10),ROUNDDOWN(5.33*(Q126-10)^1.1,0),0)</f>
        <v>323</v>
      </c>
      <c r="S126" s="61"/>
      <c r="T126" s="59"/>
      <c r="U126" s="62"/>
      <c r="V126" s="63"/>
      <c r="W126" s="64">
        <f>I126*60+K126</f>
        <v>214.16</v>
      </c>
      <c r="X126" s="65">
        <f>IF(W126&gt;0,(INT(POWER(305.5-W126,1.85)*0.08713)),0)</f>
        <v>369</v>
      </c>
      <c r="Y126" s="122"/>
      <c r="Z126" s="138"/>
      <c r="AC126" s="11"/>
      <c r="AD126" s="11"/>
      <c r="AE126" s="11"/>
      <c r="AF126" s="11"/>
      <c r="AG126" s="11"/>
      <c r="AH126" s="11"/>
      <c r="AI126" s="11"/>
      <c r="AJ126" s="11"/>
      <c r="AK126" s="11"/>
    </row>
    <row r="127" spans="1:37" ht="12.75" customHeight="1" x14ac:dyDescent="0.2">
      <c r="A127" s="46">
        <v>63</v>
      </c>
      <c r="B127" s="47">
        <v>0</v>
      </c>
      <c r="C127" s="125" t="s">
        <v>150</v>
      </c>
      <c r="D127" s="67" t="s">
        <v>56</v>
      </c>
      <c r="E127" s="68">
        <v>3845</v>
      </c>
      <c r="F127" s="116">
        <f>F128</f>
        <v>3845</v>
      </c>
      <c r="G127" s="70"/>
      <c r="H127" s="53">
        <f>IF(AND(G127&gt;6.8,G127&lt;11.3),IF(B127=1,ROUNDDOWN(58.015*(11.26-G127)^1.81,0),ROUNDDOWN(58.015*(11.5-G127)^1.81,0)),0)</f>
        <v>0</v>
      </c>
      <c r="I127" s="54"/>
      <c r="J127" s="55" t="s">
        <v>17</v>
      </c>
      <c r="K127" s="56"/>
      <c r="L127" s="57">
        <f>X127</f>
        <v>0</v>
      </c>
      <c r="M127" s="58"/>
      <c r="N127" s="59">
        <f>IF(AND(M127&gt;75),ROUNDDOWN(0.8465*(M127-75)^1.42,0),0)</f>
        <v>0</v>
      </c>
      <c r="O127" s="58"/>
      <c r="P127" s="59">
        <f>IF(AND(O127&gt;210),ROUNDDOWN(0.14354*(O127-220)^1.4,0),0)</f>
        <v>0</v>
      </c>
      <c r="Q127" s="58"/>
      <c r="R127" s="59">
        <f>IF(AND(Q127&gt;10),ROUNDDOWN(5.33*(Q127-10)^1.1,0),0)</f>
        <v>0</v>
      </c>
      <c r="S127" s="61"/>
      <c r="T127" s="59">
        <f>IF(AND(S127&gt;26.8,S127&lt;44.24),IF(B127=1,ROUNDDOWN(4.86338*(44-S127)^1.81,0),ROUNDDOWN(4.86338*(44.24-S127)^1.81,0)),0)</f>
        <v>0</v>
      </c>
      <c r="U127" s="62"/>
      <c r="V127" s="71" t="s">
        <v>151</v>
      </c>
      <c r="W127" s="64">
        <f>I127*60+K127</f>
        <v>0</v>
      </c>
      <c r="X127" s="65">
        <f>IF(W127&gt;0,(INT(POWER(305.5-W127,1.85)*0.08713)),0)</f>
        <v>0</v>
      </c>
      <c r="Y127" s="122"/>
      <c r="Z127" s="139"/>
      <c r="AA127" s="140"/>
      <c r="AB127" s="141"/>
    </row>
    <row r="128" spans="1:37" ht="12.75" customHeight="1" x14ac:dyDescent="0.2">
      <c r="A128" s="46"/>
      <c r="B128" s="47">
        <f>IF($A$1=1,"",B127)</f>
        <v>0</v>
      </c>
      <c r="C128" s="48" t="str">
        <f>IF($A$1=1,"",C127)</f>
        <v xml:space="preserve">3 ZŠ Slaný, Rabasova 821 </v>
      </c>
      <c r="D128" s="49" t="str">
        <f>IF($A$1=1,"",D127)</f>
        <v>SČ Z</v>
      </c>
      <c r="E128" s="50"/>
      <c r="F128" s="51">
        <f>E127</f>
        <v>3845</v>
      </c>
      <c r="G128" s="52"/>
      <c r="H128" s="53">
        <f>IF(AND(G128&gt;6.8,G128&lt;11.3),IF(B128=1,ROUNDDOWN(58.015*(11.26-G128)^1.81,0),ROUNDDOWN(58.015*(11.5-G128)^1.81,0)),0)</f>
        <v>0</v>
      </c>
      <c r="I128" s="54"/>
      <c r="J128" s="55" t="s">
        <v>17</v>
      </c>
      <c r="K128" s="114"/>
      <c r="L128" s="57">
        <f>X128</f>
        <v>0</v>
      </c>
      <c r="M128" s="58"/>
      <c r="N128" s="59">
        <f>IF(AND(M128&gt;75),ROUNDDOWN(0.8465*(M128-75)^1.42,0),0)</f>
        <v>0</v>
      </c>
      <c r="O128" s="58"/>
      <c r="P128" s="59">
        <f>IF(AND(O128&gt;210),ROUNDDOWN(0.14354*(O128-220)^1.4,0),0)</f>
        <v>0</v>
      </c>
      <c r="Q128" s="58"/>
      <c r="R128" s="59">
        <f>IF(AND(Q128&gt;10),ROUNDDOWN(5.33*(Q128-10)^1.1,0),0)</f>
        <v>0</v>
      </c>
      <c r="S128" s="61"/>
      <c r="T128" s="59"/>
      <c r="U128" s="62"/>
      <c r="V128" s="63"/>
      <c r="W128" s="64">
        <f>I128*60+K128</f>
        <v>0</v>
      </c>
      <c r="X128" s="65">
        <f>IF(W128&gt;0,(INT(POWER(305.5-W128,1.85)*0.08713)),0)</f>
        <v>0</v>
      </c>
      <c r="Y128" s="122"/>
      <c r="Z128" s="139"/>
      <c r="AA128" s="138"/>
      <c r="AB128" s="141"/>
    </row>
    <row r="129" spans="1:32" ht="12.75" customHeight="1" x14ac:dyDescent="0.2">
      <c r="A129" s="46">
        <v>64</v>
      </c>
      <c r="B129" s="47">
        <v>0</v>
      </c>
      <c r="C129" s="117" t="s">
        <v>152</v>
      </c>
      <c r="D129" s="67" t="s">
        <v>68</v>
      </c>
      <c r="E129" s="68">
        <f>$F130</f>
        <v>3841</v>
      </c>
      <c r="F129" s="116">
        <f>F130</f>
        <v>3841</v>
      </c>
      <c r="G129" s="70">
        <v>8.32</v>
      </c>
      <c r="H129" s="53">
        <f>IF(AND(G129&gt;6.8,G129&lt;11.3),IF(B129=1,ROUNDDOWN(58.015*(11.26-G129)^1.81,0),ROUNDDOWN(58.015*(11.5-G129)^1.81,0)),0)</f>
        <v>470</v>
      </c>
      <c r="I129" s="54">
        <v>3</v>
      </c>
      <c r="J129" s="55" t="s">
        <v>17</v>
      </c>
      <c r="K129" s="56">
        <v>11.07</v>
      </c>
      <c r="L129" s="57">
        <f>X129</f>
        <v>560</v>
      </c>
      <c r="M129" s="58">
        <v>131</v>
      </c>
      <c r="N129" s="59">
        <f>IF(AND(M129&gt;75),ROUNDDOWN(0.8465*(M129-75)^1.42,0),0)</f>
        <v>257</v>
      </c>
      <c r="O129" s="58">
        <v>502</v>
      </c>
      <c r="P129" s="59">
        <f>IF(AND(O129&gt;210),ROUNDDOWN(0.14354*(O129-220)^1.4,0),0)</f>
        <v>386</v>
      </c>
      <c r="Q129" s="60">
        <v>49.05</v>
      </c>
      <c r="R129" s="59">
        <f>IF(AND(Q129&gt;10),ROUNDDOWN(5.33*(Q129-10)^1.1,0),0)</f>
        <v>300</v>
      </c>
      <c r="S129" s="61">
        <v>33.049999999999997</v>
      </c>
      <c r="T129" s="59">
        <f>IF(AND(S129&gt;26.8,S129&lt;44.24),IF(B129=1,ROUNDDOWN(4.86338*(44-S129)^1.81,0),ROUNDDOWN(4.86338*(44.24-S129)^1.81,0)),0)</f>
        <v>384</v>
      </c>
      <c r="U129" s="62"/>
      <c r="V129" s="71" t="s">
        <v>153</v>
      </c>
      <c r="W129" s="64">
        <f>I129*60+K129</f>
        <v>191.07</v>
      </c>
      <c r="X129" s="65">
        <f>IF(W129&gt;0,(INT(POWER(305.5-W129,1.85)*0.08713)),0)</f>
        <v>560</v>
      </c>
      <c r="Y129" s="122"/>
      <c r="Z129" s="139"/>
      <c r="AA129" s="139"/>
      <c r="AB129" s="141"/>
    </row>
    <row r="130" spans="1:32" ht="12.75" customHeight="1" x14ac:dyDescent="0.2">
      <c r="A130" s="136"/>
      <c r="B130" s="47">
        <f>IF($A$1=1,"",B129)</f>
        <v>0</v>
      </c>
      <c r="C130" s="48" t="str">
        <f>IF($A$1=1,"",C129)</f>
        <v>ZŠ Slavonice</v>
      </c>
      <c r="D130" s="49" t="str">
        <f>IF($A$1=1,"",D129)</f>
        <v>JČ</v>
      </c>
      <c r="E130" s="50"/>
      <c r="F130" s="51">
        <f>H129+H130+L129+L130+N129+N130+P129+P130+R129+R130+T129</f>
        <v>3841</v>
      </c>
      <c r="G130" s="52">
        <v>9.01</v>
      </c>
      <c r="H130" s="53">
        <f>IF(AND(G130&gt;6.8,G130&lt;11.3),IF(B130=1,ROUNDDOWN(58.015*(11.26-G130)^1.81,0),ROUNDDOWN(58.015*(11.5-G130)^1.81,0)),0)</f>
        <v>302</v>
      </c>
      <c r="I130" s="54">
        <v>3</v>
      </c>
      <c r="J130" s="55" t="s">
        <v>17</v>
      </c>
      <c r="K130" s="56">
        <v>28.78</v>
      </c>
      <c r="L130" s="57">
        <f>X130</f>
        <v>410</v>
      </c>
      <c r="M130" s="58">
        <v>123</v>
      </c>
      <c r="N130" s="59">
        <f>IF(AND(M130&gt;75),ROUNDDOWN(0.8465*(M130-75)^1.42,0),0)</f>
        <v>206</v>
      </c>
      <c r="O130" s="58">
        <v>458</v>
      </c>
      <c r="P130" s="59">
        <f>IF(AND(O130&gt;210),ROUNDDOWN(0.14354*(O130-220)^1.4,0),0)</f>
        <v>304</v>
      </c>
      <c r="Q130" s="60">
        <v>44.54</v>
      </c>
      <c r="R130" s="59">
        <f>IF(AND(Q130&gt;10),ROUNDDOWN(5.33*(Q130-10)^1.1,0),0)</f>
        <v>262</v>
      </c>
      <c r="S130" s="61"/>
      <c r="T130" s="59"/>
      <c r="U130" s="62"/>
      <c r="V130" s="63"/>
      <c r="W130" s="64">
        <f>I130*60+K130</f>
        <v>208.78</v>
      </c>
      <c r="X130" s="65">
        <f>IF(W130&gt;0,(INT(POWER(305.5-W130,1.85)*0.08713)),0)</f>
        <v>410</v>
      </c>
      <c r="Y130" s="122"/>
      <c r="Z130" s="139"/>
      <c r="AA130" s="139"/>
      <c r="AB130" s="141"/>
    </row>
    <row r="131" spans="1:32" ht="12.75" customHeight="1" x14ac:dyDescent="0.2">
      <c r="A131" s="46">
        <v>65</v>
      </c>
      <c r="B131" s="47">
        <v>0</v>
      </c>
      <c r="C131" s="66" t="s">
        <v>154</v>
      </c>
      <c r="D131" s="67" t="s">
        <v>23</v>
      </c>
      <c r="E131" s="68">
        <f>$F132</f>
        <v>3825</v>
      </c>
      <c r="F131" s="116">
        <f>F132</f>
        <v>3825</v>
      </c>
      <c r="G131" s="70">
        <v>8.6999999999999993</v>
      </c>
      <c r="H131" s="53">
        <f>IF(AND(G131&gt;6.8,G131&lt;11.3),IF(B131=1,ROUNDDOWN(58.015*(11.26-G131)^1.81,0),ROUNDDOWN(58.015*(11.5-G131)^1.81,0)),0)</f>
        <v>374</v>
      </c>
      <c r="I131" s="54">
        <v>3</v>
      </c>
      <c r="J131" s="55" t="s">
        <v>17</v>
      </c>
      <c r="K131" s="56">
        <v>19.63</v>
      </c>
      <c r="L131" s="57">
        <f>X131</f>
        <v>485</v>
      </c>
      <c r="M131" s="58">
        <v>144</v>
      </c>
      <c r="N131" s="59">
        <f>IF(AND(M131&gt;75),ROUNDDOWN(0.8465*(M131-75)^1.42,0),0)</f>
        <v>345</v>
      </c>
      <c r="O131" s="58">
        <v>424</v>
      </c>
      <c r="P131" s="59">
        <f>IF(AND(O131&gt;210),ROUNDDOWN(0.14354*(O131-220)^1.4,0),0)</f>
        <v>245</v>
      </c>
      <c r="Q131" s="58">
        <v>64.44</v>
      </c>
      <c r="R131" s="59">
        <f>IF(AND(Q131&gt;10),ROUNDDOWN(5.33*(Q131-10)^1.1,0),0)</f>
        <v>432</v>
      </c>
      <c r="S131" s="61">
        <v>35.44</v>
      </c>
      <c r="T131" s="59">
        <f>IF(AND(S131&gt;26.8,S131&lt;44.24),IF(B131=1,ROUNDDOWN(4.86338*(44-S131)^1.81,0),ROUNDDOWN(4.86338*(44.24-S131)^1.81,0)),0)</f>
        <v>249</v>
      </c>
      <c r="U131" s="62"/>
      <c r="V131" s="71" t="s">
        <v>155</v>
      </c>
      <c r="W131" s="64">
        <f>I131*60+K131</f>
        <v>199.63</v>
      </c>
      <c r="X131" s="65">
        <f>IF(W131&gt;0,(INT(POWER(305.5-W131,1.85)*0.08713)),0)</f>
        <v>485</v>
      </c>
      <c r="Y131" s="122"/>
      <c r="Z131" s="139"/>
      <c r="AA131" s="139"/>
      <c r="AB131" s="141"/>
    </row>
    <row r="132" spans="1:32" ht="12.75" customHeight="1" x14ac:dyDescent="0.2">
      <c r="A132" s="46"/>
      <c r="B132" s="47">
        <f>IF($A$1=1,"",B131)</f>
        <v>0</v>
      </c>
      <c r="C132" s="48" t="str">
        <f>IF($A$1=1,"",C131)</f>
        <v>ZŠ Jelínkova Rýmařov</v>
      </c>
      <c r="D132" s="49" t="str">
        <f>IF($A$1=1,"",D131)</f>
        <v>MS</v>
      </c>
      <c r="E132" s="50"/>
      <c r="F132" s="51">
        <f>H131+H132+L131+L132+N131+N132+P131+P132+R131+R132+T131</f>
        <v>3825</v>
      </c>
      <c r="G132" s="52">
        <v>8.8000000000000007</v>
      </c>
      <c r="H132" s="53">
        <f>IF(AND(G132&gt;6.8,G132&lt;11.3),IF(B132=1,ROUNDDOWN(58.015*(11.26-G132)^1.81,0),ROUNDDOWN(58.015*(11.5-G132)^1.81,0)),0)</f>
        <v>350</v>
      </c>
      <c r="I132" s="54">
        <v>3</v>
      </c>
      <c r="J132" s="55" t="s">
        <v>17</v>
      </c>
      <c r="K132" s="114">
        <v>23.78</v>
      </c>
      <c r="L132" s="57">
        <f>X132</f>
        <v>450</v>
      </c>
      <c r="M132" s="58">
        <v>144</v>
      </c>
      <c r="N132" s="59">
        <f>IF(AND(M132&gt;75),ROUNDDOWN(0.8465*(M132-75)^1.42,0),0)</f>
        <v>345</v>
      </c>
      <c r="O132" s="58">
        <v>416</v>
      </c>
      <c r="P132" s="59">
        <f>IF(AND(O132&gt;210),ROUNDDOWN(0.14354*(O132-220)^1.4,0),0)</f>
        <v>232</v>
      </c>
      <c r="Q132" s="58">
        <v>51.15</v>
      </c>
      <c r="R132" s="59">
        <f>IF(AND(Q132&gt;10),ROUNDDOWN(5.33*(Q132-10)^1.1,0),0)</f>
        <v>318</v>
      </c>
      <c r="S132" s="61"/>
      <c r="T132" s="59"/>
      <c r="U132" s="62"/>
      <c r="V132" s="63"/>
      <c r="W132" s="64">
        <f>I132*60+K132</f>
        <v>203.78</v>
      </c>
      <c r="X132" s="65">
        <f>IF(W132&gt;0,(INT(POWER(305.5-W132,1.85)*0.08713)),0)</f>
        <v>450</v>
      </c>
      <c r="Y132" s="122"/>
      <c r="Z132" s="139"/>
      <c r="AA132" s="139"/>
      <c r="AB132" s="141"/>
    </row>
    <row r="133" spans="1:32" ht="12.75" customHeight="1" x14ac:dyDescent="0.2">
      <c r="A133" s="46">
        <v>66</v>
      </c>
      <c r="B133" s="47">
        <v>0</v>
      </c>
      <c r="C133" s="115" t="s">
        <v>156</v>
      </c>
      <c r="D133" s="67" t="s">
        <v>26</v>
      </c>
      <c r="E133" s="68">
        <v>3817</v>
      </c>
      <c r="F133" s="116">
        <f>F134</f>
        <v>3817</v>
      </c>
      <c r="G133" s="70"/>
      <c r="H133" s="53">
        <f>IF(AND(G133&gt;6.8,G133&lt;11.3),IF(B133=1,ROUNDDOWN(58.015*(11.26-G133)^1.81,0),ROUNDDOWN(58.015*(11.5-G133)^1.81,0)),0)</f>
        <v>0</v>
      </c>
      <c r="I133" s="54"/>
      <c r="J133" s="55" t="s">
        <v>17</v>
      </c>
      <c r="K133" s="56"/>
      <c r="L133" s="57">
        <f>X133</f>
        <v>0</v>
      </c>
      <c r="M133" s="58"/>
      <c r="N133" s="59">
        <f>IF(AND(M133&gt;75),ROUNDDOWN(0.8465*(M133-75)^1.42,0),0)</f>
        <v>0</v>
      </c>
      <c r="O133" s="58"/>
      <c r="P133" s="59">
        <f>IF(AND(O133&gt;210),ROUNDDOWN(0.14354*(O133-220)^1.4,0),0)</f>
        <v>0</v>
      </c>
      <c r="Q133" s="58"/>
      <c r="R133" s="59">
        <f>IF(AND(Q133&gt;10),ROUNDDOWN(5.33*(Q133-10)^1.1,0),0)</f>
        <v>0</v>
      </c>
      <c r="S133" s="61"/>
      <c r="T133" s="59">
        <f>IF(AND(S133&gt;26.8,S133&lt;44.24),IF(B133=1,ROUNDDOWN(4.86338*(44-S133)^1.81,0),ROUNDDOWN(4.86338*(44.24-S133)^1.81,0)),0)</f>
        <v>0</v>
      </c>
      <c r="U133" s="62"/>
      <c r="V133" s="71" t="s">
        <v>157</v>
      </c>
      <c r="W133" s="64">
        <f>I133*60+K133</f>
        <v>0</v>
      </c>
      <c r="X133" s="65">
        <f>IF(W133&gt;0,(INT(POWER(305.5-W133,1.85)*0.08713)),0)</f>
        <v>0</v>
      </c>
      <c r="Y133" s="43"/>
      <c r="Z133" s="43"/>
      <c r="AA133" s="43"/>
      <c r="AB133" s="141"/>
      <c r="AC133" s="142"/>
      <c r="AD133" s="143"/>
      <c r="AE133" s="137"/>
      <c r="AF133" s="139"/>
    </row>
    <row r="134" spans="1:32" ht="12.75" customHeight="1" x14ac:dyDescent="0.2">
      <c r="A134" s="46"/>
      <c r="B134" s="47">
        <f>IF($A$1=1,"",B133)</f>
        <v>0</v>
      </c>
      <c r="C134" s="48" t="str">
        <f>IF($A$1=1,"",C133)</f>
        <v>Zš Ostroměř</v>
      </c>
      <c r="D134" s="49" t="str">
        <f>IF($A$1=1,"",D133)</f>
        <v>HK</v>
      </c>
      <c r="E134" s="50"/>
      <c r="F134" s="51">
        <f>E133</f>
        <v>3817</v>
      </c>
      <c r="G134" s="52"/>
      <c r="H134" s="53">
        <f>IF(AND(G134&gt;6.8,G134&lt;11.3),IF(B134=1,ROUNDDOWN(58.015*(11.26-G134)^1.81,0),ROUNDDOWN(58.015*(11.5-G134)^1.81,0)),0)</f>
        <v>0</v>
      </c>
      <c r="I134" s="54"/>
      <c r="J134" s="55" t="s">
        <v>17</v>
      </c>
      <c r="K134" s="114"/>
      <c r="L134" s="57">
        <f>X134</f>
        <v>0</v>
      </c>
      <c r="M134" s="58"/>
      <c r="N134" s="59">
        <f>IF(AND(M134&gt;75),ROUNDDOWN(0.8465*(M134-75)^1.42,0),0)</f>
        <v>0</v>
      </c>
      <c r="O134" s="58"/>
      <c r="P134" s="59">
        <f>IF(AND(O134&gt;210),ROUNDDOWN(0.14354*(O134-220)^1.4,0),0)</f>
        <v>0</v>
      </c>
      <c r="Q134" s="58"/>
      <c r="R134" s="59">
        <f>IF(AND(Q134&gt;10),ROUNDDOWN(5.33*(Q134-10)^1.1,0),0)</f>
        <v>0</v>
      </c>
      <c r="S134" s="61"/>
      <c r="T134" s="59"/>
      <c r="U134" s="62"/>
      <c r="V134" s="63"/>
      <c r="W134" s="64">
        <f>I134*60+K134</f>
        <v>0</v>
      </c>
      <c r="X134" s="65">
        <f>IF(W134&gt;0,(INT(POWER(305.5-W134,1.85)*0.08713)),0)</f>
        <v>0</v>
      </c>
      <c r="Y134" s="43"/>
      <c r="Z134" s="43"/>
      <c r="AA134" s="43"/>
      <c r="AB134" s="141"/>
      <c r="AC134" s="142"/>
      <c r="AD134" s="143"/>
      <c r="AE134" s="137"/>
      <c r="AF134" s="139"/>
    </row>
    <row r="135" spans="1:32" ht="12.75" customHeight="1" x14ac:dyDescent="0.2">
      <c r="A135" s="46">
        <v>67</v>
      </c>
      <c r="B135" s="47">
        <v>0</v>
      </c>
      <c r="C135" s="117" t="s">
        <v>158</v>
      </c>
      <c r="D135" s="67" t="s">
        <v>68</v>
      </c>
      <c r="E135" s="68">
        <f>$F136</f>
        <v>3800</v>
      </c>
      <c r="F135" s="116">
        <f>F136</f>
        <v>3800</v>
      </c>
      <c r="G135" s="70">
        <v>8.24</v>
      </c>
      <c r="H135" s="53">
        <f>IF(AND(G135&gt;6.8,G135&lt;11.3),IF(B135=1,ROUNDDOWN(58.015*(11.26-G135)^1.81,0),ROUNDDOWN(58.015*(11.5-G135)^1.81,0)),0)</f>
        <v>492</v>
      </c>
      <c r="I135" s="54">
        <v>3</v>
      </c>
      <c r="J135" s="55" t="s">
        <v>17</v>
      </c>
      <c r="K135" s="56">
        <v>24.82</v>
      </c>
      <c r="L135" s="57">
        <f>X135</f>
        <v>442</v>
      </c>
      <c r="M135" s="58">
        <v>143</v>
      </c>
      <c r="N135" s="59">
        <f>IF(AND(M135&gt;75),ROUNDDOWN(0.8465*(M135-75)^1.42,0),0)</f>
        <v>338</v>
      </c>
      <c r="O135" s="58">
        <v>456</v>
      </c>
      <c r="P135" s="59">
        <f>IF(AND(O135&gt;210),ROUNDDOWN(0.14354*(O135-220)^1.4,0),0)</f>
        <v>301</v>
      </c>
      <c r="Q135" s="60">
        <v>45.66</v>
      </c>
      <c r="R135" s="59">
        <f>IF(AND(Q135&gt;10),ROUNDDOWN(5.33*(Q135-10)^1.1,0),0)</f>
        <v>271</v>
      </c>
      <c r="S135" s="61">
        <v>32.78</v>
      </c>
      <c r="T135" s="59">
        <f>IF(AND(S135&gt;26.8,S135&lt;44.24),IF(B135=1,ROUNDDOWN(4.86338*(44-S135)^1.81,0),ROUNDDOWN(4.86338*(44.24-S135)^1.81,0)),0)</f>
        <v>401</v>
      </c>
      <c r="U135" s="62"/>
      <c r="V135" s="71" t="s">
        <v>159</v>
      </c>
      <c r="W135" s="64">
        <f>I135*60+K135</f>
        <v>204.82</v>
      </c>
      <c r="X135" s="65">
        <f>IF(W135&gt;0,(INT(POWER(305.5-W135,1.85)*0.08713)),0)</f>
        <v>442</v>
      </c>
      <c r="Y135" s="43"/>
      <c r="Z135" s="43"/>
      <c r="AA135" s="43"/>
      <c r="AB135" s="141"/>
      <c r="AC135" s="142"/>
      <c r="AD135" s="140"/>
      <c r="AE135" s="137"/>
      <c r="AF135" s="139"/>
    </row>
    <row r="136" spans="1:32" ht="12.75" customHeight="1" x14ac:dyDescent="0.2">
      <c r="A136" s="46"/>
      <c r="B136" s="47">
        <f>IF($A$1=1,"",B135)</f>
        <v>0</v>
      </c>
      <c r="C136" s="48" t="str">
        <f>IF($A$1=1,"",C135)</f>
        <v>Gymnázium J.V. Jirsíka Č.B.</v>
      </c>
      <c r="D136" s="49" t="str">
        <f>IF($A$1=1,"",D135)</f>
        <v>JČ</v>
      </c>
      <c r="E136" s="50"/>
      <c r="F136" s="51">
        <f>H135+H136+L135+L136+N135+N136+P135+P136+R135+R136+T135</f>
        <v>3800</v>
      </c>
      <c r="G136" s="52">
        <v>9.08</v>
      </c>
      <c r="H136" s="53">
        <f>IF(AND(G136&gt;6.8,G136&lt;11.3),IF(B136=1,ROUNDDOWN(58.015*(11.26-G136)^1.81,0),ROUNDDOWN(58.015*(11.5-G136)^1.81,0)),0)</f>
        <v>287</v>
      </c>
      <c r="I136" s="54">
        <v>3</v>
      </c>
      <c r="J136" s="55" t="s">
        <v>17</v>
      </c>
      <c r="K136" s="56">
        <v>25.65</v>
      </c>
      <c r="L136" s="57">
        <f>X136</f>
        <v>435</v>
      </c>
      <c r="M136" s="58">
        <v>139</v>
      </c>
      <c r="N136" s="59">
        <f>IF(AND(M136&gt;75),ROUNDDOWN(0.8465*(M136-75)^1.42,0),0)</f>
        <v>310</v>
      </c>
      <c r="O136" s="58">
        <v>439</v>
      </c>
      <c r="P136" s="59">
        <f>IF(AND(O136&gt;210),ROUNDDOWN(0.14354*(O136-220)^1.4,0),0)</f>
        <v>271</v>
      </c>
      <c r="Q136" s="60">
        <v>43.34</v>
      </c>
      <c r="R136" s="59">
        <f>IF(AND(Q136&gt;10),ROUNDDOWN(5.33*(Q136-10)^1.1,0),0)</f>
        <v>252</v>
      </c>
      <c r="S136" s="61"/>
      <c r="T136" s="59"/>
      <c r="U136" s="62"/>
      <c r="V136" s="63"/>
      <c r="W136" s="64">
        <f>I136*60+K136</f>
        <v>205.65</v>
      </c>
      <c r="X136" s="65">
        <f>IF(W136&gt;0,(INT(POWER(305.5-W136,1.85)*0.08713)),0)</f>
        <v>435</v>
      </c>
      <c r="Y136" s="43"/>
      <c r="Z136" s="43"/>
      <c r="AA136" s="43"/>
      <c r="AB136" s="141"/>
      <c r="AC136" s="142"/>
      <c r="AD136" s="140"/>
      <c r="AE136" s="137"/>
      <c r="AF136" s="139"/>
    </row>
    <row r="137" spans="1:32" ht="12.75" customHeight="1" x14ac:dyDescent="0.2">
      <c r="A137" s="46">
        <v>68</v>
      </c>
      <c r="B137" s="47">
        <v>0</v>
      </c>
      <c r="C137" s="117" t="s">
        <v>160</v>
      </c>
      <c r="D137" s="67" t="s">
        <v>38</v>
      </c>
      <c r="E137" s="68">
        <f>$F138</f>
        <v>3799</v>
      </c>
      <c r="F137" s="116">
        <f>F138</f>
        <v>3799</v>
      </c>
      <c r="G137" s="70">
        <v>8.7100000000000009</v>
      </c>
      <c r="H137" s="53">
        <f>IF(AND(G137&gt;6.8,G137&lt;11.3),IF(B137=1,ROUNDDOWN(58.015*(11.26-G137)^1.81,0),ROUNDDOWN(58.015*(11.5-G137)^1.81,0)),0)</f>
        <v>371</v>
      </c>
      <c r="I137" s="54">
        <v>3</v>
      </c>
      <c r="J137" s="55" t="s">
        <v>17</v>
      </c>
      <c r="K137" s="56">
        <v>8.86</v>
      </c>
      <c r="L137" s="57">
        <f>X137</f>
        <v>580</v>
      </c>
      <c r="M137" s="58">
        <v>130</v>
      </c>
      <c r="N137" s="59">
        <f>IF(AND(M137&gt;75),ROUNDDOWN(0.8465*(M137-75)^1.42,0),0)</f>
        <v>250</v>
      </c>
      <c r="O137" s="58">
        <v>454</v>
      </c>
      <c r="P137" s="59">
        <f>IF(AND(O137&gt;210),ROUNDDOWN(0.14354*(O137-220)^1.4,0),0)</f>
        <v>297</v>
      </c>
      <c r="Q137" s="58">
        <v>51.14</v>
      </c>
      <c r="R137" s="59">
        <f>IF(AND(Q137&gt;10),ROUNDDOWN(5.33*(Q137-10)^1.1,0),0)</f>
        <v>317</v>
      </c>
      <c r="S137" s="61">
        <v>33.36</v>
      </c>
      <c r="T137" s="59">
        <f>IF(AND(S137&gt;26.8,S137&lt;44.24),IF(B137=1,ROUNDDOWN(4.86338*(44-S137)^1.81,0),ROUNDDOWN(4.86338*(44.24-S137)^1.81,0)),0)</f>
        <v>365</v>
      </c>
      <c r="U137" s="62"/>
      <c r="V137" s="71" t="s">
        <v>161</v>
      </c>
      <c r="W137" s="64">
        <f>I137*60+K137</f>
        <v>188.86</v>
      </c>
      <c r="X137" s="65">
        <f>IF(W137&gt;0,(INT(POWER(305.5-W137,1.85)*0.08713)),0)</f>
        <v>580</v>
      </c>
      <c r="Y137" s="43"/>
      <c r="Z137" s="43"/>
      <c r="AA137" s="43"/>
      <c r="AB137" s="141"/>
      <c r="AC137" s="142"/>
      <c r="AD137" s="140"/>
      <c r="AE137" s="137"/>
      <c r="AF137" s="139"/>
    </row>
    <row r="138" spans="1:32" ht="12.75" customHeight="1" x14ac:dyDescent="0.2">
      <c r="A138" s="46"/>
      <c r="B138" s="47">
        <f>IF($A$1=1,"",B137)</f>
        <v>0</v>
      </c>
      <c r="C138" s="48" t="str">
        <f>IF($A$1=1,"",C137)</f>
        <v>ZŠ Slovan Kroměříž</v>
      </c>
      <c r="D138" s="49" t="str">
        <f>IF($A$1=1,"",D137)</f>
        <v>ZL</v>
      </c>
      <c r="E138" s="50"/>
      <c r="F138" s="51">
        <f>H137+H138+L137+L138+N137+N138+P137+P138+R137+R138+T137</f>
        <v>3799</v>
      </c>
      <c r="G138" s="52">
        <v>8.59</v>
      </c>
      <c r="H138" s="53">
        <f>IF(AND(G138&gt;6.8,G138&lt;11.3),IF(B138=1,ROUNDDOWN(58.015*(11.26-G138)^1.81,0),ROUNDDOWN(58.015*(11.5-G138)^1.81,0)),0)</f>
        <v>401</v>
      </c>
      <c r="I138" s="54">
        <v>3</v>
      </c>
      <c r="J138" s="55" t="s">
        <v>17</v>
      </c>
      <c r="K138" s="114">
        <v>21.33</v>
      </c>
      <c r="L138" s="57">
        <f>X138</f>
        <v>470</v>
      </c>
      <c r="M138" s="58">
        <v>125</v>
      </c>
      <c r="N138" s="59">
        <f>IF(AND(M138&gt;75),ROUNDDOWN(0.8465*(M138-75)^1.42,0),0)</f>
        <v>218</v>
      </c>
      <c r="O138" s="58">
        <v>417</v>
      </c>
      <c r="P138" s="59">
        <f>IF(AND(O138&gt;210),ROUNDDOWN(0.14354*(O138-220)^1.4,0),0)</f>
        <v>234</v>
      </c>
      <c r="Q138" s="58">
        <v>48.6</v>
      </c>
      <c r="R138" s="59">
        <f>IF(AND(Q138&gt;10),ROUNDDOWN(5.33*(Q138-10)^1.1,0),0)</f>
        <v>296</v>
      </c>
      <c r="S138" s="61"/>
      <c r="T138" s="59"/>
      <c r="U138" s="62"/>
      <c r="V138" s="63"/>
      <c r="W138" s="64">
        <f>I138*60+K138</f>
        <v>201.32999999999998</v>
      </c>
      <c r="X138" s="65">
        <f>IF(W138&gt;0,(INT(POWER(305.5-W138,1.85)*0.08713)),0)</f>
        <v>470</v>
      </c>
      <c r="Y138" s="43"/>
      <c r="Z138" s="43"/>
      <c r="AA138" s="43"/>
      <c r="AB138" s="141"/>
      <c r="AC138" s="142"/>
      <c r="AD138" s="140"/>
      <c r="AE138" s="137"/>
      <c r="AF138" s="139"/>
    </row>
    <row r="139" spans="1:32" ht="12.75" customHeight="1" x14ac:dyDescent="0.2">
      <c r="A139" s="46">
        <v>69</v>
      </c>
      <c r="B139" s="47">
        <v>0</v>
      </c>
      <c r="C139" s="129" t="s">
        <v>162</v>
      </c>
      <c r="D139" s="67" t="s">
        <v>20</v>
      </c>
      <c r="E139" s="68">
        <v>3798</v>
      </c>
      <c r="F139" s="116">
        <f>F140</f>
        <v>3798</v>
      </c>
      <c r="G139" s="70"/>
      <c r="H139" s="53">
        <f>IF(AND(G139&gt;6.8,G139&lt;11.3),IF(B139=1,ROUNDDOWN(58.015*(11.26-G139)^1.81,0),ROUNDDOWN(58.015*(11.5-G139)^1.81,0)),0)</f>
        <v>0</v>
      </c>
      <c r="I139" s="54"/>
      <c r="J139" s="55" t="s">
        <v>17</v>
      </c>
      <c r="K139" s="56"/>
      <c r="L139" s="57">
        <f>X139</f>
        <v>0</v>
      </c>
      <c r="M139" s="58"/>
      <c r="N139" s="59">
        <f>IF(AND(M139&gt;75),ROUNDDOWN(0.8465*(M139-75)^1.42,0),0)</f>
        <v>0</v>
      </c>
      <c r="O139" s="58"/>
      <c r="P139" s="59">
        <f>IF(AND(O139&gt;210),ROUNDDOWN(0.14354*(O139-220)^1.4,0),0)</f>
        <v>0</v>
      </c>
      <c r="Q139" s="60"/>
      <c r="R139" s="59">
        <f>IF(AND(Q139&gt;10),ROUNDDOWN(5.33*(Q139-10)^1.1,0),0)</f>
        <v>0</v>
      </c>
      <c r="S139" s="61"/>
      <c r="T139" s="59">
        <f>IF(AND(S139&gt;26.8,S139&lt;44.24),IF(B139=1,ROUNDDOWN(4.86338*(44-S139)^1.81,0),ROUNDDOWN(4.86338*(44.24-S139)^1.81,0)),0)</f>
        <v>0</v>
      </c>
      <c r="U139" s="62"/>
      <c r="V139" s="71" t="s">
        <v>163</v>
      </c>
      <c r="W139" s="64">
        <f>I139*60+K139</f>
        <v>0</v>
      </c>
      <c r="X139" s="65">
        <f>IF(W139&gt;0,(INT(POWER(305.5-W139,1.85)*0.08713)),0)</f>
        <v>0</v>
      </c>
      <c r="Y139" s="43"/>
      <c r="Z139" s="43"/>
      <c r="AA139" s="43"/>
      <c r="AB139" s="141"/>
      <c r="AC139" s="142"/>
      <c r="AD139" s="140"/>
      <c r="AE139" s="137"/>
      <c r="AF139" s="139"/>
    </row>
    <row r="140" spans="1:32" ht="12.75" customHeight="1" x14ac:dyDescent="0.2">
      <c r="A140" s="46"/>
      <c r="B140" s="47">
        <f>IF($A$1=1,"",B139)</f>
        <v>0</v>
      </c>
      <c r="C140" s="48" t="str">
        <f>IF($A$1=1,"",C139)</f>
        <v>ZŠ Kyjov J.A.Komenského</v>
      </c>
      <c r="D140" s="49" t="str">
        <f>IF($A$1=1,"",D139)</f>
        <v>JM</v>
      </c>
      <c r="E140" s="50"/>
      <c r="F140" s="51">
        <f>E139</f>
        <v>3798</v>
      </c>
      <c r="G140" s="52"/>
      <c r="H140" s="53">
        <f>IF(AND(G140&gt;6.8,G140&lt;11.3),IF(B140=1,ROUNDDOWN(58.015*(11.26-G140)^1.81,0),ROUNDDOWN(58.015*(11.5-G140)^1.81,0)),0)</f>
        <v>0</v>
      </c>
      <c r="I140" s="54"/>
      <c r="J140" s="55" t="s">
        <v>17</v>
      </c>
      <c r="K140" s="56"/>
      <c r="L140" s="57">
        <f>X140</f>
        <v>0</v>
      </c>
      <c r="M140" s="58"/>
      <c r="N140" s="59">
        <f>IF(AND(M140&gt;75),ROUNDDOWN(0.8465*(M140-75)^1.42,0),0)</f>
        <v>0</v>
      </c>
      <c r="O140" s="58"/>
      <c r="P140" s="59">
        <f>IF(AND(O140&gt;210),ROUNDDOWN(0.14354*(O140-220)^1.4,0),0)</f>
        <v>0</v>
      </c>
      <c r="Q140" s="58"/>
      <c r="R140" s="59">
        <f>IF(AND(Q140&gt;10),ROUNDDOWN(5.33*(Q140-10)^1.1,0),0)</f>
        <v>0</v>
      </c>
      <c r="S140" s="61"/>
      <c r="T140" s="59"/>
      <c r="U140" s="62"/>
      <c r="V140" s="63"/>
      <c r="W140" s="64">
        <f>I140*60+K140</f>
        <v>0</v>
      </c>
      <c r="X140" s="65">
        <f>IF(W140&gt;0,(INT(POWER(305.5-W140,1.85)*0.08713)),0)</f>
        <v>0</v>
      </c>
      <c r="Y140" s="43"/>
      <c r="Z140" s="43"/>
      <c r="AA140" s="43"/>
      <c r="AB140" s="141"/>
      <c r="AC140" s="142"/>
      <c r="AD140" s="143"/>
      <c r="AE140" s="137"/>
      <c r="AF140" s="139"/>
    </row>
    <row r="141" spans="1:32" ht="12.75" customHeight="1" x14ac:dyDescent="0.2">
      <c r="A141" s="46">
        <v>70</v>
      </c>
      <c r="B141" s="47">
        <v>0</v>
      </c>
      <c r="C141" s="129" t="s">
        <v>164</v>
      </c>
      <c r="D141" s="67" t="s">
        <v>127</v>
      </c>
      <c r="E141" s="68">
        <v>3780</v>
      </c>
      <c r="F141" s="116">
        <f>F142</f>
        <v>3780</v>
      </c>
      <c r="G141" s="70"/>
      <c r="H141" s="53">
        <f>IF(AND(G141&gt;6.8,G141&lt;11.3),IF(B141=1,ROUNDDOWN(58.015*(11.26-G141)^1.81,0),ROUNDDOWN(58.015*(11.5-G141)^1.81,0)),0)</f>
        <v>0</v>
      </c>
      <c r="I141" s="54"/>
      <c r="J141" s="55" t="s">
        <v>17</v>
      </c>
      <c r="K141" s="56"/>
      <c r="L141" s="57">
        <f>X141</f>
        <v>0</v>
      </c>
      <c r="M141" s="58"/>
      <c r="N141" s="59">
        <f>IF(AND(M141&gt;75),ROUNDDOWN(0.8465*(M141-75)^1.42,0),0)</f>
        <v>0</v>
      </c>
      <c r="O141" s="58"/>
      <c r="P141" s="59">
        <f>IF(AND(O141&gt;210),ROUNDDOWN(0.14354*(O141-220)^1.4,0),0)</f>
        <v>0</v>
      </c>
      <c r="Q141" s="60"/>
      <c r="R141" s="59">
        <f>IF(AND(Q141&gt;10),ROUNDDOWN(5.33*(Q141-10)^1.1,0),0)</f>
        <v>0</v>
      </c>
      <c r="S141" s="61"/>
      <c r="T141" s="59">
        <f>IF(AND(S141&gt;26.8,S141&lt;44.24),IF(B141=1,ROUNDDOWN(4.86338*(44-S141)^1.81,0),ROUNDDOWN(4.86338*(44.24-S141)^1.81,0)),0)</f>
        <v>0</v>
      </c>
      <c r="U141" s="62"/>
      <c r="V141" s="71" t="s">
        <v>165</v>
      </c>
      <c r="W141" s="64">
        <f>I141*60+K141</f>
        <v>0</v>
      </c>
      <c r="X141" s="65">
        <f>IF(W141&gt;0,(INT(POWER(305.5-W141,1.85)*0.08713)),0)</f>
        <v>0</v>
      </c>
      <c r="Y141" s="43"/>
      <c r="Z141" s="43"/>
      <c r="AA141" s="43"/>
      <c r="AB141" s="141"/>
      <c r="AC141" s="142"/>
      <c r="AD141" s="143"/>
      <c r="AE141" s="137"/>
      <c r="AF141" s="139"/>
    </row>
    <row r="142" spans="1:32" ht="12.75" customHeight="1" x14ac:dyDescent="0.2">
      <c r="A142" s="46"/>
      <c r="B142" s="47">
        <f>IF($A$1=1,"",B141)</f>
        <v>0</v>
      </c>
      <c r="C142" s="48" t="str">
        <f>IF($A$1=1,"",C141)</f>
        <v>ZŠ Jihlava, Seifertova</v>
      </c>
      <c r="D142" s="49" t="str">
        <f>IF($A$1=1,"",D141)</f>
        <v>V</v>
      </c>
      <c r="E142" s="50"/>
      <c r="F142" s="51">
        <f>E141</f>
        <v>3780</v>
      </c>
      <c r="G142" s="52"/>
      <c r="H142" s="53">
        <f>IF(AND(G142&gt;6.8,G142&lt;11.3),IF(B142=1,ROUNDDOWN(58.015*(11.26-G142)^1.81,0),ROUNDDOWN(58.015*(11.5-G142)^1.81,0)),0)</f>
        <v>0</v>
      </c>
      <c r="I142" s="54"/>
      <c r="J142" s="55" t="s">
        <v>17</v>
      </c>
      <c r="K142" s="56"/>
      <c r="L142" s="57">
        <f>X142</f>
        <v>0</v>
      </c>
      <c r="M142" s="58"/>
      <c r="N142" s="59">
        <f>IF(AND(M142&gt;75),ROUNDDOWN(0.8465*(M142-75)^1.42,0),0)</f>
        <v>0</v>
      </c>
      <c r="O142" s="58"/>
      <c r="P142" s="59">
        <f>IF(AND(O142&gt;210),ROUNDDOWN(0.14354*(O142-220)^1.4,0),0)</f>
        <v>0</v>
      </c>
      <c r="Q142" s="58"/>
      <c r="R142" s="59">
        <f>IF(AND(Q142&gt;10),ROUNDDOWN(5.33*(Q142-10)^1.1,0),0)</f>
        <v>0</v>
      </c>
      <c r="S142" s="61"/>
      <c r="T142" s="59"/>
      <c r="U142" s="62"/>
      <c r="V142" s="63"/>
      <c r="W142" s="64">
        <f>I142*60+K142</f>
        <v>0</v>
      </c>
      <c r="X142" s="65">
        <f>IF(W142&gt;0,(INT(POWER(305.5-W142,1.85)*0.08713)),0)</f>
        <v>0</v>
      </c>
      <c r="Y142" s="43"/>
      <c r="Z142" s="43"/>
      <c r="AA142" s="43"/>
      <c r="AB142" s="141"/>
      <c r="AC142" s="142"/>
      <c r="AD142" s="143"/>
      <c r="AE142" s="137"/>
      <c r="AF142" s="139"/>
    </row>
    <row r="143" spans="1:32" ht="12.75" customHeight="1" x14ac:dyDescent="0.2">
      <c r="A143" s="46">
        <v>71</v>
      </c>
      <c r="B143" s="47">
        <v>0</v>
      </c>
      <c r="C143" s="129" t="s">
        <v>166</v>
      </c>
      <c r="D143" s="67" t="s">
        <v>20</v>
      </c>
      <c r="E143" s="68">
        <v>3768</v>
      </c>
      <c r="F143" s="116">
        <f>F144</f>
        <v>3768</v>
      </c>
      <c r="G143" s="70"/>
      <c r="H143" s="53">
        <f>IF(AND(G143&gt;6.8,G143&lt;11.3),IF(B143=1,ROUNDDOWN(58.015*(11.26-G143)^1.81,0),ROUNDDOWN(58.015*(11.5-G143)^1.81,0)),0)</f>
        <v>0</v>
      </c>
      <c r="I143" s="54"/>
      <c r="J143" s="55" t="s">
        <v>17</v>
      </c>
      <c r="K143" s="56"/>
      <c r="L143" s="57">
        <f>X143</f>
        <v>0</v>
      </c>
      <c r="M143" s="58"/>
      <c r="N143" s="59">
        <f>IF(AND(M143&gt;75),ROUNDDOWN(0.8465*(M143-75)^1.42,0),0)</f>
        <v>0</v>
      </c>
      <c r="O143" s="58"/>
      <c r="P143" s="59">
        <f>IF(AND(O143&gt;210),ROUNDDOWN(0.14354*(O143-220)^1.4,0),0)</f>
        <v>0</v>
      </c>
      <c r="Q143" s="60"/>
      <c r="R143" s="59">
        <f>IF(AND(Q143&gt;10),ROUNDDOWN(5.33*(Q143-10)^1.1,0),0)</f>
        <v>0</v>
      </c>
      <c r="S143" s="61"/>
      <c r="T143" s="59">
        <f>IF(AND(S143&gt;26.8,S143&lt;44.24),IF(B143=1,ROUNDDOWN(4.86338*(44-S143)^1.81,0),ROUNDDOWN(4.86338*(44.24-S143)^1.81,0)),0)</f>
        <v>0</v>
      </c>
      <c r="U143" s="62"/>
      <c r="V143" s="71" t="s">
        <v>167</v>
      </c>
      <c r="W143" s="64">
        <f>I143*60+K143</f>
        <v>0</v>
      </c>
      <c r="X143" s="65">
        <f>IF(W143&gt;0,(INT(POWER(305.5-W143,1.85)*0.08713)),0)</f>
        <v>0</v>
      </c>
      <c r="Y143" s="43"/>
      <c r="Z143" s="43"/>
      <c r="AA143" s="43"/>
      <c r="AB143" s="141"/>
      <c r="AC143" s="142"/>
      <c r="AD143" s="143"/>
      <c r="AE143" s="137"/>
      <c r="AF143" s="139"/>
    </row>
    <row r="144" spans="1:32" ht="12.75" customHeight="1" x14ac:dyDescent="0.2">
      <c r="A144" s="136"/>
      <c r="B144" s="47">
        <f>IF($A$1=1,"",B143)</f>
        <v>0</v>
      </c>
      <c r="C144" s="48" t="str">
        <f>IF($A$1=1,"",C143)</f>
        <v>ZŠ Hrušovany nad Jevišovkou</v>
      </c>
      <c r="D144" s="49" t="str">
        <f>IF($A$1=1,"",D143)</f>
        <v>JM</v>
      </c>
      <c r="E144" s="50"/>
      <c r="F144" s="51">
        <f>E143</f>
        <v>3768</v>
      </c>
      <c r="G144" s="52"/>
      <c r="H144" s="53">
        <f>IF(AND(G144&gt;6.8,G144&lt;11.3),IF(B144=1,ROUNDDOWN(58.015*(11.26-G144)^1.81,0),ROUNDDOWN(58.015*(11.5-G144)^1.81,0)),0)</f>
        <v>0</v>
      </c>
      <c r="I144" s="54"/>
      <c r="J144" s="55" t="s">
        <v>17</v>
      </c>
      <c r="K144" s="56"/>
      <c r="L144" s="57">
        <f>X144</f>
        <v>0</v>
      </c>
      <c r="M144" s="58"/>
      <c r="N144" s="59">
        <f>IF(AND(M144&gt;75),ROUNDDOWN(0.8465*(M144-75)^1.42,0),0)</f>
        <v>0</v>
      </c>
      <c r="O144" s="58"/>
      <c r="P144" s="59">
        <f>IF(AND(O144&gt;210),ROUNDDOWN(0.14354*(O144-220)^1.4,0),0)</f>
        <v>0</v>
      </c>
      <c r="Q144" s="58"/>
      <c r="R144" s="59">
        <f>IF(AND(Q144&gt;10),ROUNDDOWN(5.33*(Q144-10)^1.1,0),0)</f>
        <v>0</v>
      </c>
      <c r="S144" s="61"/>
      <c r="T144" s="59"/>
      <c r="U144" s="62"/>
      <c r="V144" s="63"/>
      <c r="W144" s="64">
        <f>I144*60+K144</f>
        <v>0</v>
      </c>
      <c r="X144" s="65">
        <f>IF(W144&gt;0,(INT(POWER(305.5-W144,1.85)*0.08713)),0)</f>
        <v>0</v>
      </c>
      <c r="Y144" s="43"/>
      <c r="Z144" s="43"/>
      <c r="AA144" s="43"/>
      <c r="AB144" s="141"/>
      <c r="AC144" s="142"/>
      <c r="AD144" s="143"/>
      <c r="AE144" s="137"/>
      <c r="AF144" s="139"/>
    </row>
    <row r="145" spans="1:32" ht="12.75" customHeight="1" x14ac:dyDescent="0.2">
      <c r="A145" s="46">
        <v>72</v>
      </c>
      <c r="B145" s="82">
        <v>0</v>
      </c>
      <c r="C145" s="117" t="s">
        <v>168</v>
      </c>
      <c r="D145" s="83" t="s">
        <v>38</v>
      </c>
      <c r="E145" s="84">
        <f>$F146</f>
        <v>3756</v>
      </c>
      <c r="F145" s="144">
        <f>F146</f>
        <v>3756</v>
      </c>
      <c r="G145" s="86">
        <v>8.58</v>
      </c>
      <c r="H145" s="87">
        <f>IF(AND(G145&gt;6.8,G145&lt;11.3),IF(B145=1,ROUNDDOWN(58.015*(11.26-G145)^1.81,0),ROUNDDOWN(58.015*(11.5-G145)^1.81,0)),0)</f>
        <v>403</v>
      </c>
      <c r="I145" s="88">
        <v>3</v>
      </c>
      <c r="J145" s="89" t="s">
        <v>17</v>
      </c>
      <c r="K145" s="145">
        <v>21.17</v>
      </c>
      <c r="L145" s="146">
        <f>X145</f>
        <v>472</v>
      </c>
      <c r="M145" s="147">
        <v>148</v>
      </c>
      <c r="N145" s="148">
        <f>IF(AND(M145&gt;75),ROUNDDOWN(0.8465*(M145-75)^1.42,0),0)</f>
        <v>374</v>
      </c>
      <c r="O145" s="147">
        <v>433</v>
      </c>
      <c r="P145" s="148">
        <f>IF(AND(O145&gt;210),ROUNDDOWN(0.14354*(O145-220)^1.4,0),0)</f>
        <v>261</v>
      </c>
      <c r="Q145" s="147">
        <v>54.39</v>
      </c>
      <c r="R145" s="148">
        <f>IF(AND(Q145&gt;10),ROUNDDOWN(5.33*(Q145-10)^1.1,0),0)</f>
        <v>345</v>
      </c>
      <c r="S145" s="149">
        <v>33.22</v>
      </c>
      <c r="T145" s="148">
        <f>IF(AND(S145&gt;26.8,S145&lt;44.24),IF(B145=1,ROUNDDOWN(4.86338*(44-S145)^1.81,0),ROUNDDOWN(4.86338*(44.24-S145)^1.81,0)),0)</f>
        <v>374</v>
      </c>
      <c r="U145" s="43"/>
      <c r="V145" s="150" t="s">
        <v>169</v>
      </c>
      <c r="W145" s="151">
        <f>I145*60+K145</f>
        <v>201.17000000000002</v>
      </c>
      <c r="X145" s="152">
        <f>IF(W145&gt;0,(INT(POWER(305.5-W145,1.85)*0.08713)),0)</f>
        <v>472</v>
      </c>
      <c r="Z145" s="122"/>
      <c r="AA145" s="122"/>
      <c r="AB145" s="141"/>
      <c r="AC145" s="142"/>
      <c r="AD145" s="143"/>
      <c r="AE145" s="137"/>
      <c r="AF145" s="139"/>
    </row>
    <row r="146" spans="1:32" ht="12.75" customHeight="1" x14ac:dyDescent="0.2">
      <c r="A146" s="46"/>
      <c r="B146" s="82">
        <f>IF($A$1=1,"",B145)</f>
        <v>0</v>
      </c>
      <c r="C146" s="99" t="str">
        <f>IF($A$1=1,"",C145)</f>
        <v>ZŠ TGM Otrokovice</v>
      </c>
      <c r="D146" s="82" t="str">
        <f>IF($A$1=1,"",D145)</f>
        <v>ZL</v>
      </c>
      <c r="E146" s="100"/>
      <c r="F146" s="101">
        <f>H145+H146+L145+L146+N145+N146+P145+P146+R145+R146+T145</f>
        <v>3756</v>
      </c>
      <c r="G146" s="102">
        <v>8.7899999999999991</v>
      </c>
      <c r="H146" s="87">
        <f>IF(AND(G146&gt;6.8,G146&lt;11.3),IF(B146=1,ROUNDDOWN(58.015*(11.26-G146)^1.81,0),ROUNDDOWN(58.015*(11.5-G146)^1.81,0)),0)</f>
        <v>352</v>
      </c>
      <c r="I146" s="88">
        <v>3</v>
      </c>
      <c r="J146" s="89" t="s">
        <v>17</v>
      </c>
      <c r="K146" s="153">
        <v>31.36</v>
      </c>
      <c r="L146" s="146">
        <f>X146</f>
        <v>390</v>
      </c>
      <c r="M146" s="147">
        <v>130</v>
      </c>
      <c r="N146" s="148">
        <f>IF(AND(M146&gt;75),ROUNDDOWN(0.8465*(M146-75)^1.42,0),0)</f>
        <v>250</v>
      </c>
      <c r="O146" s="147">
        <v>413</v>
      </c>
      <c r="P146" s="148">
        <f>IF(AND(O146&gt;210),ROUNDDOWN(0.14354*(O146-220)^1.4,0),0)</f>
        <v>227</v>
      </c>
      <c r="Q146" s="147">
        <v>50.04</v>
      </c>
      <c r="R146" s="148">
        <f>IF(AND(Q146&gt;10),ROUNDDOWN(5.33*(Q146-10)^1.1,0),0)</f>
        <v>308</v>
      </c>
      <c r="S146" s="149"/>
      <c r="T146" s="148"/>
      <c r="U146" s="43"/>
      <c r="V146" s="154"/>
      <c r="W146" s="151">
        <f>I146*60+K146</f>
        <v>211.36</v>
      </c>
      <c r="X146" s="152">
        <f>IF(W146&gt;0,(INT(POWER(305.5-W146,1.85)*0.08713)),0)</f>
        <v>390</v>
      </c>
      <c r="Y146" s="43"/>
      <c r="Z146" s="122"/>
      <c r="AA146" s="122"/>
      <c r="AB146" s="141"/>
      <c r="AC146" s="142"/>
      <c r="AD146" s="140"/>
      <c r="AE146" s="137"/>
      <c r="AF146" s="139"/>
    </row>
    <row r="147" spans="1:32" ht="12.75" customHeight="1" x14ac:dyDescent="0.2">
      <c r="A147" s="46">
        <v>73</v>
      </c>
      <c r="B147" s="47">
        <v>0</v>
      </c>
      <c r="C147" s="117" t="s">
        <v>170</v>
      </c>
      <c r="D147" s="67" t="s">
        <v>63</v>
      </c>
      <c r="E147" s="68">
        <f>$F148</f>
        <v>3743</v>
      </c>
      <c r="F147" s="116">
        <f>F148</f>
        <v>3743</v>
      </c>
      <c r="G147" s="70">
        <v>8.01</v>
      </c>
      <c r="H147" s="53">
        <f>IF(AND(G147&gt;6.8,G147&lt;11.3),IF(B147=1,ROUNDDOWN(58.015*(11.26-G147)^1.81,0),ROUNDDOWN(58.015*(11.5-G147)^1.81,0)),0)</f>
        <v>557</v>
      </c>
      <c r="I147" s="54">
        <v>3</v>
      </c>
      <c r="J147" s="55" t="s">
        <v>17</v>
      </c>
      <c r="K147" s="56">
        <v>26.79</v>
      </c>
      <c r="L147" s="57">
        <f>X147</f>
        <v>426</v>
      </c>
      <c r="M147" s="58">
        <v>151</v>
      </c>
      <c r="N147" s="59">
        <f>IF(AND(M147&gt;75),ROUNDDOWN(0.8465*(M147-75)^1.42,0),0)</f>
        <v>396</v>
      </c>
      <c r="O147" s="58">
        <v>387</v>
      </c>
      <c r="P147" s="59">
        <f>IF(AND(O147&gt;210),ROUNDDOWN(0.14354*(O147-220)^1.4,0),0)</f>
        <v>185</v>
      </c>
      <c r="Q147" s="58">
        <v>62.38</v>
      </c>
      <c r="R147" s="59">
        <f>IF(AND(Q147&gt;10),ROUNDDOWN(5.33*(Q147-10)^1.1,0),0)</f>
        <v>414</v>
      </c>
      <c r="S147" s="61">
        <v>33.56</v>
      </c>
      <c r="T147" s="59">
        <f>IF(AND(S147&gt;26.8,S147&lt;44.24),IF(B147=1,ROUNDDOWN(4.86338*(44-S147)^1.81,0),ROUNDDOWN(4.86338*(44.24-S147)^1.81,0)),0)</f>
        <v>353</v>
      </c>
      <c r="U147" s="62"/>
      <c r="V147" s="71" t="s">
        <v>171</v>
      </c>
      <c r="W147" s="64">
        <f>I147*60+K147</f>
        <v>206.79</v>
      </c>
      <c r="X147" s="65">
        <f>IF(W147&gt;0,(INT(POWER(305.5-W147,1.85)*0.08713)),0)</f>
        <v>426</v>
      </c>
      <c r="Y147" s="43"/>
      <c r="Z147" s="43"/>
      <c r="AA147" s="122"/>
      <c r="AB147" s="141"/>
      <c r="AC147" s="142"/>
      <c r="AD147" s="140"/>
      <c r="AE147" s="137"/>
      <c r="AF147" s="139"/>
    </row>
    <row r="148" spans="1:32" ht="12.75" customHeight="1" x14ac:dyDescent="0.2">
      <c r="A148" s="46"/>
      <c r="B148" s="47">
        <f>IF($A$1=1,"",B147)</f>
        <v>0</v>
      </c>
      <c r="C148" s="48" t="str">
        <f>IF($A$1=1,"",C147)</f>
        <v>ZŠ Palackého Moravská Třebová</v>
      </c>
      <c r="D148" s="49" t="str">
        <f>IF($A$1=1,"",D147)</f>
        <v>PE</v>
      </c>
      <c r="E148" s="50"/>
      <c r="F148" s="51">
        <f>H147+H148+L147+L148+N147+N148+P147+P148+R147+R148+T147</f>
        <v>3743</v>
      </c>
      <c r="G148" s="52">
        <v>9.0299999999999994</v>
      </c>
      <c r="H148" s="53">
        <f>IF(AND(G148&gt;6.8,G148&lt;11.3),IF(B148=1,ROUNDDOWN(58.015*(11.26-G148)^1.81,0),ROUNDDOWN(58.015*(11.5-G148)^1.81,0)),0)</f>
        <v>298</v>
      </c>
      <c r="I148" s="54">
        <v>3</v>
      </c>
      <c r="J148" s="55" t="s">
        <v>17</v>
      </c>
      <c r="K148" s="114">
        <v>42.95</v>
      </c>
      <c r="L148" s="57">
        <f>X148</f>
        <v>306</v>
      </c>
      <c r="M148" s="58">
        <v>131</v>
      </c>
      <c r="N148" s="59">
        <f>IF(AND(M148&gt;75),ROUNDDOWN(0.8465*(M148-75)^1.42,0),0)</f>
        <v>257</v>
      </c>
      <c r="O148" s="58">
        <v>380</v>
      </c>
      <c r="P148" s="59">
        <f>IF(AND(O148&gt;210),ROUNDDOWN(0.14354*(O148-220)^1.4,0),0)</f>
        <v>174</v>
      </c>
      <c r="Q148" s="58">
        <v>58.11</v>
      </c>
      <c r="R148" s="59">
        <f>IF(AND(Q148&gt;10),ROUNDDOWN(5.33*(Q148-10)^1.1,0),0)</f>
        <v>377</v>
      </c>
      <c r="S148" s="61"/>
      <c r="T148" s="59"/>
      <c r="U148" s="62"/>
      <c r="V148" s="63"/>
      <c r="W148" s="64">
        <f>I148*60+K148</f>
        <v>222.95</v>
      </c>
      <c r="X148" s="65">
        <f>IF(W148&gt;0,(INT(POWER(305.5-W148,1.85)*0.08713)),0)</f>
        <v>306</v>
      </c>
      <c r="Y148" s="43"/>
      <c r="Z148" s="43"/>
      <c r="AA148" s="122"/>
      <c r="AB148" s="141"/>
      <c r="AC148" s="142"/>
      <c r="AD148" s="140"/>
      <c r="AE148" s="137"/>
      <c r="AF148" s="139"/>
    </row>
    <row r="149" spans="1:32" ht="12.75" customHeight="1" x14ac:dyDescent="0.2">
      <c r="A149" s="46">
        <v>74</v>
      </c>
      <c r="B149" s="47">
        <v>0</v>
      </c>
      <c r="C149" s="129" t="s">
        <v>172</v>
      </c>
      <c r="D149" s="67" t="s">
        <v>173</v>
      </c>
      <c r="E149" s="68">
        <v>3738</v>
      </c>
      <c r="F149" s="116">
        <f>F150</f>
        <v>3738</v>
      </c>
      <c r="G149" s="70"/>
      <c r="H149" s="53">
        <f>IF(AND(G149&gt;6.8,G149&lt;11.3),IF(B149=1,ROUNDDOWN(58.015*(11.26-G149)^1.81,0),ROUNDDOWN(58.015*(11.5-G149)^1.81,0)),0)</f>
        <v>0</v>
      </c>
      <c r="I149" s="54"/>
      <c r="J149" s="55" t="s">
        <v>17</v>
      </c>
      <c r="K149" s="56"/>
      <c r="L149" s="57">
        <f>X149</f>
        <v>0</v>
      </c>
      <c r="M149" s="58"/>
      <c r="N149" s="59">
        <f>IF(AND(M149&gt;75),ROUNDDOWN(0.8465*(M149-75)^1.42,0),0)</f>
        <v>0</v>
      </c>
      <c r="O149" s="58"/>
      <c r="P149" s="59">
        <f>IF(AND(O149&gt;210),ROUNDDOWN(0.14354*(O149-220)^1.4,0),0)</f>
        <v>0</v>
      </c>
      <c r="Q149" s="60"/>
      <c r="R149" s="59">
        <f>IF(AND(Q149&gt;10),ROUNDDOWN(5.33*(Q149-10)^1.1,0),0)</f>
        <v>0</v>
      </c>
      <c r="S149" s="61"/>
      <c r="T149" s="59">
        <f>IF(AND(S149&gt;26.8,S149&lt;44.24),IF(B149=1,ROUNDDOWN(4.86338*(44-S149)^1.81,0),ROUNDDOWN(4.86338*(44.24-S149)^1.81,0)),0)</f>
        <v>0</v>
      </c>
      <c r="U149" s="62"/>
      <c r="V149" s="71" t="s">
        <v>174</v>
      </c>
      <c r="W149" s="64">
        <f>I149*60+K149</f>
        <v>0</v>
      </c>
      <c r="X149" s="65">
        <f>IF(W149&gt;0,(INT(POWER(305.5-W149,1.85)*0.08713)),0)</f>
        <v>0</v>
      </c>
      <c r="Y149" s="43"/>
      <c r="Z149" s="122"/>
      <c r="AA149" s="122"/>
      <c r="AB149" s="141"/>
      <c r="AC149" s="142"/>
      <c r="AD149" s="140"/>
      <c r="AE149" s="137"/>
      <c r="AF149" s="139"/>
    </row>
    <row r="150" spans="1:32" ht="12.75" customHeight="1" x14ac:dyDescent="0.2">
      <c r="A150" s="136"/>
      <c r="B150" s="47">
        <f>IF($A$1=1,"",B149)</f>
        <v>0</v>
      </c>
      <c r="C150" s="48" t="str">
        <f>IF($A$1=1,"",C149)</f>
        <v>Gymnázium Cheb</v>
      </c>
      <c r="D150" s="49" t="str">
        <f>IF($A$1=1,"",D149)</f>
        <v>KV</v>
      </c>
      <c r="E150" s="50"/>
      <c r="F150" s="51">
        <f>E149</f>
        <v>3738</v>
      </c>
      <c r="G150" s="52"/>
      <c r="H150" s="53">
        <f>IF(AND(G150&gt;6.8,G150&lt;11.3),IF(B150=1,ROUNDDOWN(58.015*(11.26-G150)^1.81,0),ROUNDDOWN(58.015*(11.5-G150)^1.81,0)),0)</f>
        <v>0</v>
      </c>
      <c r="I150" s="54"/>
      <c r="J150" s="55" t="s">
        <v>17</v>
      </c>
      <c r="K150" s="56"/>
      <c r="L150" s="57">
        <f>X150</f>
        <v>0</v>
      </c>
      <c r="M150" s="58"/>
      <c r="N150" s="59">
        <f>IF(AND(M150&gt;75),ROUNDDOWN(0.8465*(M150-75)^1.42,0),0)</f>
        <v>0</v>
      </c>
      <c r="O150" s="58"/>
      <c r="P150" s="59">
        <f>IF(AND(O150&gt;210),ROUNDDOWN(0.14354*(O150-220)^1.4,0),0)</f>
        <v>0</v>
      </c>
      <c r="Q150" s="58"/>
      <c r="R150" s="59">
        <f>IF(AND(Q150&gt;10),ROUNDDOWN(5.33*(Q150-10)^1.1,0),0)</f>
        <v>0</v>
      </c>
      <c r="S150" s="61"/>
      <c r="T150" s="59"/>
      <c r="U150" s="62"/>
      <c r="V150" s="63"/>
      <c r="W150" s="64">
        <f>I150*60+K150</f>
        <v>0</v>
      </c>
      <c r="X150" s="65">
        <f>IF(W150&gt;0,(INT(POWER(305.5-W150,1.85)*0.08713)),0)</f>
        <v>0</v>
      </c>
      <c r="Y150" s="43"/>
      <c r="Z150" s="122"/>
      <c r="AA150" s="122"/>
      <c r="AB150" s="141"/>
      <c r="AC150" s="142"/>
      <c r="AD150" s="140"/>
      <c r="AE150" s="137"/>
      <c r="AF150" s="139"/>
    </row>
    <row r="151" spans="1:32" ht="12.75" customHeight="1" x14ac:dyDescent="0.2">
      <c r="A151" s="46">
        <v>75</v>
      </c>
      <c r="B151" s="47">
        <v>0</v>
      </c>
      <c r="C151" s="129" t="s">
        <v>175</v>
      </c>
      <c r="D151" s="67" t="s">
        <v>127</v>
      </c>
      <c r="E151" s="68">
        <v>3733</v>
      </c>
      <c r="F151" s="116">
        <f>F152</f>
        <v>3733</v>
      </c>
      <c r="G151" s="70"/>
      <c r="H151" s="53">
        <f>IF(AND(G151&gt;6.8,G151&lt;11.3),IF(B151=1,ROUNDDOWN(58.015*(11.26-G151)^1.81,0),ROUNDDOWN(58.015*(11.5-G151)^1.81,0)),0)</f>
        <v>0</v>
      </c>
      <c r="I151" s="54"/>
      <c r="J151" s="55" t="s">
        <v>17</v>
      </c>
      <c r="K151" s="56"/>
      <c r="L151" s="57">
        <f>X151</f>
        <v>0</v>
      </c>
      <c r="M151" s="58"/>
      <c r="N151" s="59">
        <f>IF(AND(M151&gt;75),ROUNDDOWN(0.8465*(M151-75)^1.42,0),0)</f>
        <v>0</v>
      </c>
      <c r="O151" s="58"/>
      <c r="P151" s="59">
        <f>IF(AND(O151&gt;210),ROUNDDOWN(0.14354*(O151-220)^1.4,0),0)</f>
        <v>0</v>
      </c>
      <c r="Q151" s="60"/>
      <c r="R151" s="59">
        <f>IF(AND(Q151&gt;10),ROUNDDOWN(5.33*(Q151-10)^1.1,0),0)</f>
        <v>0</v>
      </c>
      <c r="S151" s="61"/>
      <c r="T151" s="59">
        <f>IF(AND(S151&gt;26.8,S151&lt;44.24),IF(B151=1,ROUNDDOWN(4.86338*(44-S151)^1.81,0),ROUNDDOWN(4.86338*(44.24-S151)^1.81,0)),0)</f>
        <v>0</v>
      </c>
      <c r="U151" s="62"/>
      <c r="V151" s="71" t="s">
        <v>176</v>
      </c>
      <c r="W151" s="64">
        <f>I151*60+K151</f>
        <v>0</v>
      </c>
      <c r="X151" s="65">
        <f>IF(W151&gt;0,(INT(POWER(305.5-W151,1.85)*0.08713)),0)</f>
        <v>0</v>
      </c>
      <c r="Y151" s="43"/>
      <c r="Z151" s="122"/>
      <c r="AA151" s="122"/>
      <c r="AB151" s="141"/>
      <c r="AC151" s="142"/>
      <c r="AD151" s="143"/>
      <c r="AE151" s="137"/>
      <c r="AF151" s="139"/>
    </row>
    <row r="152" spans="1:32" ht="12.75" customHeight="1" x14ac:dyDescent="0.2">
      <c r="A152" s="46"/>
      <c r="B152" s="47">
        <f>IF($A$1=1,"",B151)</f>
        <v>0</v>
      </c>
      <c r="C152" s="48" t="str">
        <f>IF($A$1=1,"",C151)</f>
        <v>Gymnázium Chotěboř</v>
      </c>
      <c r="D152" s="49" t="str">
        <f>IF($A$1=1,"",D151)</f>
        <v>V</v>
      </c>
      <c r="E152" s="50"/>
      <c r="F152" s="51">
        <f>E151</f>
        <v>3733</v>
      </c>
      <c r="G152" s="52"/>
      <c r="H152" s="53">
        <f>IF(AND(G152&gt;6.8,G152&lt;11.3),IF(B152=1,ROUNDDOWN(58.015*(11.26-G152)^1.81,0),ROUNDDOWN(58.015*(11.5-G152)^1.81,0)),0)</f>
        <v>0</v>
      </c>
      <c r="I152" s="54"/>
      <c r="J152" s="55" t="s">
        <v>17</v>
      </c>
      <c r="K152" s="56"/>
      <c r="L152" s="57">
        <f>X152</f>
        <v>0</v>
      </c>
      <c r="M152" s="58"/>
      <c r="N152" s="59">
        <f>IF(AND(M152&gt;75),ROUNDDOWN(0.8465*(M152-75)^1.42,0),0)</f>
        <v>0</v>
      </c>
      <c r="O152" s="58"/>
      <c r="P152" s="59">
        <f>IF(AND(O152&gt;210),ROUNDDOWN(0.14354*(O152-220)^1.4,0),0)</f>
        <v>0</v>
      </c>
      <c r="Q152" s="58"/>
      <c r="R152" s="59">
        <f>IF(AND(Q152&gt;10),ROUNDDOWN(5.33*(Q152-10)^1.1,0),0)</f>
        <v>0</v>
      </c>
      <c r="S152" s="61"/>
      <c r="T152" s="59"/>
      <c r="U152" s="62"/>
      <c r="V152" s="63"/>
      <c r="W152" s="64">
        <f>I152*60+K152</f>
        <v>0</v>
      </c>
      <c r="X152" s="65">
        <f>IF(W152&gt;0,(INT(POWER(305.5-W152,1.85)*0.08713)),0)</f>
        <v>0</v>
      </c>
      <c r="Y152" s="43"/>
      <c r="Z152" s="122"/>
      <c r="AA152" s="122"/>
      <c r="AB152" s="141"/>
      <c r="AC152" s="142"/>
      <c r="AD152" s="155"/>
      <c r="AE152" s="137"/>
      <c r="AF152" s="139"/>
    </row>
    <row r="153" spans="1:32" ht="12.75" customHeight="1" x14ac:dyDescent="0.2">
      <c r="A153" s="46">
        <v>76</v>
      </c>
      <c r="B153" s="47">
        <v>0</v>
      </c>
      <c r="C153" s="117" t="s">
        <v>177</v>
      </c>
      <c r="D153" s="67" t="s">
        <v>77</v>
      </c>
      <c r="E153" s="68">
        <f>$F154</f>
        <v>3706</v>
      </c>
      <c r="F153" s="116">
        <f>F154</f>
        <v>3706</v>
      </c>
      <c r="G153" s="70">
        <v>8.5500000000000007</v>
      </c>
      <c r="H153" s="53">
        <f>IF(AND(G153&gt;6.8,G153&lt;11.3),IF(B153=1,ROUNDDOWN(58.015*(11.26-G153)^1.81,0),ROUNDDOWN(58.015*(11.5-G153)^1.81,0)),0)</f>
        <v>411</v>
      </c>
      <c r="I153" s="54">
        <v>3</v>
      </c>
      <c r="J153" s="55" t="s">
        <v>17</v>
      </c>
      <c r="K153" s="56">
        <v>16.739999999999998</v>
      </c>
      <c r="L153" s="57">
        <f>X153</f>
        <v>510</v>
      </c>
      <c r="M153" s="58">
        <v>140</v>
      </c>
      <c r="N153" s="59">
        <f>IF(AND(M153&gt;75),ROUNDDOWN(0.8465*(M153-75)^1.42,0),0)</f>
        <v>317</v>
      </c>
      <c r="O153" s="58">
        <v>452</v>
      </c>
      <c r="P153" s="59">
        <f>IF(AND(O153&gt;210),ROUNDDOWN(0.14354*(O153-220)^1.4,0),0)</f>
        <v>294</v>
      </c>
      <c r="Q153" s="60">
        <v>45.06</v>
      </c>
      <c r="R153" s="59">
        <f>IF(AND(Q153&gt;10),ROUNDDOWN(5.33*(Q153-10)^1.1,0),0)</f>
        <v>266</v>
      </c>
      <c r="S153" s="61">
        <v>34.020000000000003</v>
      </c>
      <c r="T153" s="59">
        <f>IF(AND(S153&gt;26.8,S153&lt;44.24),IF(B153=1,ROUNDDOWN(4.86338*(44-S153)^1.81,0),ROUNDDOWN(4.86338*(44.24-S153)^1.81,0)),0)</f>
        <v>326</v>
      </c>
      <c r="U153" s="62"/>
      <c r="V153" s="71" t="s">
        <v>178</v>
      </c>
      <c r="W153" s="64">
        <f>I153*60+K153</f>
        <v>196.74</v>
      </c>
      <c r="X153" s="65">
        <f>IF(W153&gt;0,(INT(POWER(305.5-W153,1.85)*0.08713)),0)</f>
        <v>510</v>
      </c>
      <c r="Y153" s="43"/>
      <c r="Z153" s="124"/>
      <c r="AA153" s="122"/>
      <c r="AB153" s="141"/>
      <c r="AC153" s="142"/>
      <c r="AD153" s="143"/>
      <c r="AE153" s="137"/>
      <c r="AF153" s="139"/>
    </row>
    <row r="154" spans="1:32" ht="12.75" customHeight="1" x14ac:dyDescent="0.2">
      <c r="A154" s="46"/>
      <c r="B154" s="47">
        <f>IF($A$1=1,"",B153)</f>
        <v>0</v>
      </c>
      <c r="C154" s="48" t="str">
        <f>IF($A$1=1,"",C153)</f>
        <v>ZŠ Jablonné v Podještědí</v>
      </c>
      <c r="D154" s="49" t="str">
        <f>IF($A$1=1,"",D153)</f>
        <v>L</v>
      </c>
      <c r="E154" s="50"/>
      <c r="F154" s="51">
        <f>H153+H154+L153+L154+N153+N154+P153+P154+R153+R154+T153</f>
        <v>3706</v>
      </c>
      <c r="G154" s="52">
        <v>8.6999999999999993</v>
      </c>
      <c r="H154" s="53">
        <f>IF(AND(G154&gt;6.8,G154&lt;11.3),IF(B154=1,ROUNDDOWN(58.015*(11.26-G154)^1.81,0),ROUNDDOWN(58.015*(11.5-G154)^1.81,0)),0)</f>
        <v>374</v>
      </c>
      <c r="I154" s="54">
        <v>3</v>
      </c>
      <c r="J154" s="55" t="s">
        <v>17</v>
      </c>
      <c r="K154" s="56">
        <v>29.59</v>
      </c>
      <c r="L154" s="57">
        <f>X154</f>
        <v>404</v>
      </c>
      <c r="M154" s="58">
        <v>136</v>
      </c>
      <c r="N154" s="59">
        <f>IF(AND(M154&gt;75),ROUNDDOWN(0.8465*(M154-75)^1.42,0),0)</f>
        <v>290</v>
      </c>
      <c r="O154" s="58">
        <v>431</v>
      </c>
      <c r="P154" s="59">
        <f>IF(AND(O154&gt;210),ROUNDDOWN(0.14354*(O154-220)^1.4,0),0)</f>
        <v>257</v>
      </c>
      <c r="Q154" s="60">
        <v>43.9</v>
      </c>
      <c r="R154" s="59">
        <f>IF(AND(Q154&gt;10),ROUNDDOWN(5.33*(Q154-10)^1.1,0),0)</f>
        <v>257</v>
      </c>
      <c r="S154" s="61"/>
      <c r="T154" s="59"/>
      <c r="U154" s="62"/>
      <c r="V154" s="63"/>
      <c r="W154" s="64">
        <f>I154*60+K154</f>
        <v>209.59</v>
      </c>
      <c r="X154" s="65">
        <f>IF(W154&gt;0,(INT(POWER(305.5-W154,1.85)*0.08713)),0)</f>
        <v>404</v>
      </c>
      <c r="Y154" s="43"/>
      <c r="Z154" s="122"/>
      <c r="AA154" s="122"/>
      <c r="AB154" s="141"/>
      <c r="AC154" s="142"/>
      <c r="AD154" s="143"/>
      <c r="AE154" s="137"/>
      <c r="AF154" s="139"/>
    </row>
    <row r="155" spans="1:32" ht="12.75" customHeight="1" x14ac:dyDescent="0.2">
      <c r="A155" s="46">
        <v>77</v>
      </c>
      <c r="B155" s="47">
        <v>0</v>
      </c>
      <c r="C155" s="117" t="s">
        <v>179</v>
      </c>
      <c r="D155" s="67" t="s">
        <v>16</v>
      </c>
      <c r="E155" s="68">
        <f>$F156</f>
        <v>3695</v>
      </c>
      <c r="F155" s="116">
        <f>F156</f>
        <v>3695</v>
      </c>
      <c r="G155" s="70">
        <v>8.49</v>
      </c>
      <c r="H155" s="53">
        <f>IF(AND(G155&gt;6.8,G155&lt;11.3),IF(B155=1,ROUNDDOWN(58.015*(11.26-G155)^1.81,0),ROUNDDOWN(58.015*(11.5-G155)^1.81,0)),0)</f>
        <v>426</v>
      </c>
      <c r="I155" s="54">
        <v>3</v>
      </c>
      <c r="J155" s="55" t="s">
        <v>17</v>
      </c>
      <c r="K155" s="56">
        <v>25.5</v>
      </c>
      <c r="L155" s="57">
        <f>X155</f>
        <v>436</v>
      </c>
      <c r="M155" s="58">
        <v>150</v>
      </c>
      <c r="N155" s="59">
        <f>IF(AND(M155&gt;75),ROUNDDOWN(0.8465*(M155-75)^1.42,0),0)</f>
        <v>389</v>
      </c>
      <c r="O155" s="58">
        <v>413</v>
      </c>
      <c r="P155" s="59">
        <f>IF(AND(O155&gt;210),ROUNDDOWN(0.14354*(O155-220)^1.4,0),0)</f>
        <v>227</v>
      </c>
      <c r="Q155" s="60">
        <v>49.5</v>
      </c>
      <c r="R155" s="59">
        <f>IF(AND(Q155&gt;10),ROUNDDOWN(5.33*(Q155-10)^1.1,0),0)</f>
        <v>304</v>
      </c>
      <c r="S155" s="61">
        <v>33.43</v>
      </c>
      <c r="T155" s="59">
        <f>IF(AND(S155&gt;26.8,S155&lt;44.24),IF(B155=1,ROUNDDOWN(4.86338*(44-S155)^1.81,0),ROUNDDOWN(4.86338*(44.24-S155)^1.81,0)),0)</f>
        <v>361</v>
      </c>
      <c r="U155" s="62"/>
      <c r="V155" s="71" t="s">
        <v>180</v>
      </c>
      <c r="W155" s="64">
        <f>I155*60+K155</f>
        <v>205.5</v>
      </c>
      <c r="X155" s="65">
        <f>IF(W155&gt;0,(INT(POWER(305.5-W155,1.85)*0.08713)),0)</f>
        <v>436</v>
      </c>
      <c r="Y155" s="43"/>
      <c r="Z155" s="122"/>
      <c r="AA155" s="126"/>
      <c r="AB155" s="141"/>
      <c r="AC155" s="142"/>
      <c r="AD155" s="143"/>
      <c r="AE155" s="137"/>
      <c r="AF155" s="139"/>
    </row>
    <row r="156" spans="1:32" ht="12.75" customHeight="1" x14ac:dyDescent="0.2">
      <c r="A156" s="46"/>
      <c r="B156" s="47">
        <f>IF($A$1=1,"",B155)</f>
        <v>0</v>
      </c>
      <c r="C156" s="48" t="str">
        <f>IF($A$1=1,"",C155)</f>
        <v>ZŠ Mlýnská Mohelnice</v>
      </c>
      <c r="D156" s="49" t="str">
        <f>IF($A$1=1,"",D155)</f>
        <v>OL</v>
      </c>
      <c r="E156" s="50"/>
      <c r="F156" s="51">
        <f>H155+H156+L155+L156+N155+N156+P155+P156+R155+R156+T155</f>
        <v>3695</v>
      </c>
      <c r="G156" s="52">
        <v>8.51</v>
      </c>
      <c r="H156" s="53">
        <f>IF(AND(G156&gt;6.8,G156&lt;11.3),IF(B156=1,ROUNDDOWN(58.015*(11.26-G156)^1.81,0),ROUNDDOWN(58.015*(11.5-G156)^1.81,0)),0)</f>
        <v>421</v>
      </c>
      <c r="I156" s="54">
        <v>3</v>
      </c>
      <c r="J156" s="55" t="s">
        <v>17</v>
      </c>
      <c r="K156" s="56">
        <v>32.4</v>
      </c>
      <c r="L156" s="57">
        <f>X156</f>
        <v>382</v>
      </c>
      <c r="M156" s="58">
        <v>138</v>
      </c>
      <c r="N156" s="59">
        <f>IF(AND(M156&gt;75),ROUNDDOWN(0.8465*(M156-75)^1.42,0),0)</f>
        <v>303</v>
      </c>
      <c r="O156" s="58">
        <v>408</v>
      </c>
      <c r="P156" s="59">
        <f>IF(AND(O156&gt;210),ROUNDDOWN(0.14354*(O156-220)^1.4,0),0)</f>
        <v>219</v>
      </c>
      <c r="Q156" s="60">
        <v>40.299999999999997</v>
      </c>
      <c r="R156" s="59">
        <f>IF(AND(Q156&gt;10),ROUNDDOWN(5.33*(Q156-10)^1.1,0),0)</f>
        <v>227</v>
      </c>
      <c r="S156" s="61"/>
      <c r="T156" s="59"/>
      <c r="U156" s="62"/>
      <c r="V156" s="63"/>
      <c r="W156" s="64">
        <f>I156*60+K156</f>
        <v>212.4</v>
      </c>
      <c r="X156" s="65">
        <f>IF(W156&gt;0,(INT(POWER(305.5-W156,1.85)*0.08713)),0)</f>
        <v>382</v>
      </c>
      <c r="Y156" s="43"/>
      <c r="Z156" s="122"/>
      <c r="AA156" s="122"/>
      <c r="AB156" s="141"/>
      <c r="AC156" s="142"/>
      <c r="AD156" s="143"/>
      <c r="AE156" s="137"/>
      <c r="AF156" s="139"/>
    </row>
    <row r="157" spans="1:32" ht="12.75" customHeight="1" x14ac:dyDescent="0.2">
      <c r="A157" s="46">
        <v>78</v>
      </c>
      <c r="B157" s="47">
        <v>0</v>
      </c>
      <c r="C157" s="129" t="s">
        <v>181</v>
      </c>
      <c r="D157" s="67" t="s">
        <v>173</v>
      </c>
      <c r="E157" s="68">
        <v>3692</v>
      </c>
      <c r="F157" s="116">
        <f>F158</f>
        <v>3692</v>
      </c>
      <c r="G157" s="70"/>
      <c r="H157" s="53">
        <f>IF(AND(G157&gt;6.8,G157&lt;11.3),IF(B157=1,ROUNDDOWN(58.015*(11.26-G157)^1.81,0),ROUNDDOWN(58.015*(11.5-G157)^1.81,0)),0)</f>
        <v>0</v>
      </c>
      <c r="I157" s="54"/>
      <c r="J157" s="55" t="s">
        <v>17</v>
      </c>
      <c r="K157" s="56"/>
      <c r="L157" s="57">
        <f>X157</f>
        <v>0</v>
      </c>
      <c r="M157" s="58"/>
      <c r="N157" s="59">
        <f>IF(AND(M157&gt;75),ROUNDDOWN(0.8465*(M157-75)^1.42,0),0)</f>
        <v>0</v>
      </c>
      <c r="O157" s="58"/>
      <c r="P157" s="59">
        <f>IF(AND(O157&gt;210),ROUNDDOWN(0.14354*(O157-220)^1.4,0),0)</f>
        <v>0</v>
      </c>
      <c r="Q157" s="60"/>
      <c r="R157" s="59">
        <f>IF(AND(Q157&gt;10),ROUNDDOWN(5.33*(Q157-10)^1.1,0),0)</f>
        <v>0</v>
      </c>
      <c r="S157" s="61"/>
      <c r="T157" s="59">
        <f>IF(AND(S157&gt;26.8,S157&lt;44.24),IF(B157=1,ROUNDDOWN(4.86338*(44-S157)^1.81,0),ROUNDDOWN(4.86338*(44.24-S157)^1.81,0)),0)</f>
        <v>0</v>
      </c>
      <c r="U157" s="62"/>
      <c r="V157" s="71" t="s">
        <v>182</v>
      </c>
      <c r="W157" s="64">
        <f>I157*60+K157</f>
        <v>0</v>
      </c>
      <c r="X157" s="65">
        <f>IF(W157&gt;0,(INT(POWER(305.5-W157,1.85)*0.08713)),0)</f>
        <v>0</v>
      </c>
      <c r="Y157" s="43"/>
      <c r="Z157" s="122"/>
      <c r="AA157" s="122"/>
      <c r="AB157" s="141"/>
      <c r="AC157" s="142"/>
      <c r="AD157" s="140"/>
      <c r="AE157" s="137"/>
      <c r="AF157" s="139"/>
    </row>
    <row r="158" spans="1:32" ht="12.75" customHeight="1" x14ac:dyDescent="0.2">
      <c r="A158" s="46"/>
      <c r="B158" s="47">
        <f>IF($A$1=1,"",B157)</f>
        <v>0</v>
      </c>
      <c r="C158" s="48" t="str">
        <f>IF($A$1=1,"",C157)</f>
        <v>ZŠ Sokolov - Pionýrů</v>
      </c>
      <c r="D158" s="49" t="str">
        <f>IF($A$1=1,"",D157)</f>
        <v>KV</v>
      </c>
      <c r="E158" s="50"/>
      <c r="F158" s="51">
        <f>E157</f>
        <v>3692</v>
      </c>
      <c r="G158" s="52"/>
      <c r="H158" s="53">
        <f>IF(AND(G158&gt;6.8,G158&lt;11.3),IF(B158=1,ROUNDDOWN(58.015*(11.26-G158)^1.81,0),ROUNDDOWN(58.015*(11.5-G158)^1.81,0)),0)</f>
        <v>0</v>
      </c>
      <c r="I158" s="54"/>
      <c r="J158" s="55" t="s">
        <v>17</v>
      </c>
      <c r="K158" s="56"/>
      <c r="L158" s="57">
        <f>X158</f>
        <v>0</v>
      </c>
      <c r="M158" s="58"/>
      <c r="N158" s="59">
        <f>IF(AND(M158&gt;75),ROUNDDOWN(0.8465*(M158-75)^1.42,0),0)</f>
        <v>0</v>
      </c>
      <c r="O158" s="58"/>
      <c r="P158" s="59">
        <f>IF(AND(O158&gt;210),ROUNDDOWN(0.14354*(O158-220)^1.4,0),0)</f>
        <v>0</v>
      </c>
      <c r="Q158" s="58"/>
      <c r="R158" s="59">
        <f>IF(AND(Q158&gt;10),ROUNDDOWN(5.33*(Q158-10)^1.1,0),0)</f>
        <v>0</v>
      </c>
      <c r="S158" s="61"/>
      <c r="T158" s="59"/>
      <c r="U158" s="62"/>
      <c r="V158" s="63"/>
      <c r="W158" s="64">
        <f>I158*60+K158</f>
        <v>0</v>
      </c>
      <c r="X158" s="65">
        <f>IF(W158&gt;0,(INT(POWER(305.5-W158,1.85)*0.08713)),0)</f>
        <v>0</v>
      </c>
      <c r="Y158" s="43"/>
      <c r="Z158" s="122"/>
      <c r="AA158" s="122"/>
      <c r="AB158" s="141"/>
      <c r="AC158" s="142"/>
      <c r="AD158" s="140"/>
      <c r="AE158" s="137"/>
      <c r="AF158" s="139"/>
    </row>
    <row r="159" spans="1:32" ht="12.75" customHeight="1" x14ac:dyDescent="0.2">
      <c r="A159" s="46">
        <v>79</v>
      </c>
      <c r="B159" s="47">
        <v>0</v>
      </c>
      <c r="C159" s="129" t="s">
        <v>183</v>
      </c>
      <c r="D159" s="67" t="s">
        <v>94</v>
      </c>
      <c r="E159" s="68">
        <v>3673</v>
      </c>
      <c r="F159" s="116">
        <f>F160</f>
        <v>3673</v>
      </c>
      <c r="G159" s="70"/>
      <c r="H159" s="53">
        <f>IF(AND(G159&gt;6.8,G159&lt;11.3),IF(B159=1,ROUNDDOWN(58.015*(11.26-G159)^1.81,0),ROUNDDOWN(58.015*(11.5-G159)^1.81,0)),0)</f>
        <v>0</v>
      </c>
      <c r="I159" s="54"/>
      <c r="J159" s="55" t="s">
        <v>17</v>
      </c>
      <c r="K159" s="56"/>
      <c r="L159" s="57">
        <f>X159</f>
        <v>0</v>
      </c>
      <c r="M159" s="58"/>
      <c r="N159" s="59">
        <f>IF(AND(M159&gt;75),ROUNDDOWN(0.8465*(M159-75)^1.42,0),0)</f>
        <v>0</v>
      </c>
      <c r="O159" s="58"/>
      <c r="P159" s="59">
        <f>IF(AND(O159&gt;210),ROUNDDOWN(0.14354*(O159-220)^1.4,0),0)</f>
        <v>0</v>
      </c>
      <c r="Q159" s="58"/>
      <c r="R159" s="59">
        <f>IF(AND(Q159&gt;10),ROUNDDOWN(5.33*(Q159-10)^1.1,0),0)</f>
        <v>0</v>
      </c>
      <c r="S159" s="61"/>
      <c r="T159" s="59">
        <f>IF(AND(S159&gt;26.8,S159&lt;44.24),IF(B159=1,ROUNDDOWN(4.86338*(44-S159)^1.81,0),ROUNDDOWN(4.86338*(44.24-S159)^1.81,0)),0)</f>
        <v>0</v>
      </c>
      <c r="U159" s="62"/>
      <c r="V159" s="71" t="s">
        <v>184</v>
      </c>
      <c r="W159" s="64">
        <f>I159*60+K159</f>
        <v>0</v>
      </c>
      <c r="X159" s="65">
        <f>IF(W159&gt;0,(INT(POWER(305.5-W159,1.85)*0.08713)),0)</f>
        <v>0</v>
      </c>
      <c r="Y159" s="43"/>
      <c r="Z159" s="122"/>
      <c r="AA159" s="122"/>
      <c r="AB159" s="141"/>
      <c r="AC159" s="142"/>
      <c r="AD159" s="140"/>
      <c r="AE159" s="137"/>
      <c r="AF159" s="139"/>
    </row>
    <row r="160" spans="1:32" ht="12.75" customHeight="1" x14ac:dyDescent="0.2">
      <c r="A160" s="46"/>
      <c r="B160" s="47">
        <f>IF($A$1=1,"",B159)</f>
        <v>0</v>
      </c>
      <c r="C160" s="48" t="str">
        <f>IF($A$1=1,"",C159)</f>
        <v>ZŠ Radnice</v>
      </c>
      <c r="D160" s="49" t="str">
        <f>IF($A$1=1,"",D159)</f>
        <v>PL</v>
      </c>
      <c r="E160" s="50"/>
      <c r="F160" s="51">
        <f>E159</f>
        <v>3673</v>
      </c>
      <c r="G160" s="52"/>
      <c r="H160" s="53">
        <f>IF(AND(G160&gt;6.8,G160&lt;11.3),IF(B160=1,ROUNDDOWN(58.015*(11.26-G160)^1.81,0),ROUNDDOWN(58.015*(11.5-G160)^1.81,0)),0)</f>
        <v>0</v>
      </c>
      <c r="I160" s="54"/>
      <c r="J160" s="55" t="s">
        <v>17</v>
      </c>
      <c r="K160" s="114"/>
      <c r="L160" s="57">
        <f>X160</f>
        <v>0</v>
      </c>
      <c r="M160" s="58"/>
      <c r="N160" s="59">
        <f>IF(AND(M160&gt;75),ROUNDDOWN(0.8465*(M160-75)^1.42,0),0)</f>
        <v>0</v>
      </c>
      <c r="O160" s="58"/>
      <c r="P160" s="59">
        <f>IF(AND(O160&gt;210),ROUNDDOWN(0.14354*(O160-220)^1.4,0),0)</f>
        <v>0</v>
      </c>
      <c r="Q160" s="58"/>
      <c r="R160" s="59">
        <f>IF(AND(Q160&gt;10),ROUNDDOWN(5.33*(Q160-10)^1.1,0),0)</f>
        <v>0</v>
      </c>
      <c r="S160" s="61"/>
      <c r="T160" s="59"/>
      <c r="U160" s="62"/>
      <c r="V160" s="63"/>
      <c r="W160" s="64">
        <f>I160*60+K160</f>
        <v>0</v>
      </c>
      <c r="X160" s="65">
        <f>IF(W160&gt;0,(INT(POWER(305.5-W160,1.85)*0.08713)),0)</f>
        <v>0</v>
      </c>
      <c r="Y160" s="43"/>
      <c r="Z160" s="122"/>
      <c r="AA160" s="122"/>
      <c r="AB160" s="141"/>
      <c r="AC160" s="142"/>
      <c r="AD160" s="140"/>
      <c r="AE160" s="137"/>
      <c r="AF160" s="139"/>
    </row>
    <row r="161" spans="1:32" ht="12.75" customHeight="1" x14ac:dyDescent="0.2">
      <c r="A161" s="46">
        <v>80</v>
      </c>
      <c r="B161" s="47">
        <v>0</v>
      </c>
      <c r="C161" s="117" t="s">
        <v>185</v>
      </c>
      <c r="D161" s="67" t="s">
        <v>16</v>
      </c>
      <c r="E161" s="68">
        <f>$F162</f>
        <v>3667</v>
      </c>
      <c r="F161" s="116">
        <f>F162</f>
        <v>3667</v>
      </c>
      <c r="G161" s="70">
        <v>8.57</v>
      </c>
      <c r="H161" s="53">
        <f>IF(AND(G161&gt;6.8,G161&lt;11.3),IF(B161=1,ROUNDDOWN(58.015*(11.26-G161)^1.81,0),ROUNDDOWN(58.015*(11.5-G161)^1.81,0)),0)</f>
        <v>406</v>
      </c>
      <c r="I161" s="54">
        <v>3</v>
      </c>
      <c r="J161" s="55" t="s">
        <v>17</v>
      </c>
      <c r="K161" s="56">
        <v>29.7</v>
      </c>
      <c r="L161" s="57">
        <f>X161</f>
        <v>403</v>
      </c>
      <c r="M161" s="58">
        <v>142</v>
      </c>
      <c r="N161" s="59">
        <f>IF(AND(M161&gt;75),ROUNDDOWN(0.8465*(M161-75)^1.42,0),0)</f>
        <v>331</v>
      </c>
      <c r="O161" s="58">
        <v>434</v>
      </c>
      <c r="P161" s="59">
        <f>IF(AND(O161&gt;210),ROUNDDOWN(0.14354*(O161-220)^1.4,0),0)</f>
        <v>262</v>
      </c>
      <c r="Q161" s="60">
        <v>58.5</v>
      </c>
      <c r="R161" s="59">
        <f>IF(AND(Q161&gt;10),ROUNDDOWN(5.33*(Q161-10)^1.1,0),0)</f>
        <v>381</v>
      </c>
      <c r="S161" s="61">
        <v>33.82</v>
      </c>
      <c r="T161" s="59">
        <f>IF(AND(S161&gt;26.8,S161&lt;44.24),IF(B161=1,ROUNDDOWN(4.86338*(44-S161)^1.81,0),ROUNDDOWN(4.86338*(44.24-S161)^1.81,0)),0)</f>
        <v>338</v>
      </c>
      <c r="U161" s="62"/>
      <c r="V161" s="71" t="s">
        <v>186</v>
      </c>
      <c r="W161" s="64">
        <f>I161*60+K161</f>
        <v>209.7</v>
      </c>
      <c r="X161" s="65">
        <f>IF(W161&gt;0,(INT(POWER(305.5-W161,1.85)*0.08713)),0)</f>
        <v>403</v>
      </c>
      <c r="Y161" s="11"/>
      <c r="Z161" s="122"/>
      <c r="AA161" s="122"/>
      <c r="AB161" s="141"/>
      <c r="AC161" s="142"/>
      <c r="AD161" s="140"/>
      <c r="AE161" s="137"/>
      <c r="AF161" s="139"/>
    </row>
    <row r="162" spans="1:32" ht="12.75" customHeight="1" x14ac:dyDescent="0.2">
      <c r="A162" s="46"/>
      <c r="B162" s="47">
        <f>IF($A$1=1,"",B161)</f>
        <v>0</v>
      </c>
      <c r="C162" s="48" t="str">
        <f>IF($A$1=1,"",C161)</f>
        <v>ZŠ Vodní Mohelnice</v>
      </c>
      <c r="D162" s="49" t="str">
        <f>IF($A$1=1,"",D161)</f>
        <v>OL</v>
      </c>
      <c r="E162" s="50"/>
      <c r="F162" s="51">
        <f>H161+H162+L161+L162+N161+N162+P161+P162+R161+R162+T161</f>
        <v>3667</v>
      </c>
      <c r="G162" s="52">
        <v>8.8699999999999992</v>
      </c>
      <c r="H162" s="53">
        <f>IF(AND(G162&gt;6.8,G162&lt;11.3),IF(B162=1,ROUNDDOWN(58.015*(11.26-G162)^1.81,0),ROUNDDOWN(58.015*(11.5-G162)^1.81,0)),0)</f>
        <v>333</v>
      </c>
      <c r="I162" s="54">
        <v>3</v>
      </c>
      <c r="J162" s="55" t="s">
        <v>17</v>
      </c>
      <c r="K162" s="56">
        <v>37.1</v>
      </c>
      <c r="L162" s="73">
        <f>X162</f>
        <v>347</v>
      </c>
      <c r="M162" s="74">
        <v>138</v>
      </c>
      <c r="N162" s="75">
        <f>IF(AND(M162&gt;75),ROUNDDOWN(0.8465*(M162-75)^1.42,0),0)</f>
        <v>303</v>
      </c>
      <c r="O162" s="74">
        <v>405</v>
      </c>
      <c r="P162" s="75">
        <f>IF(AND(O162&gt;210),ROUNDDOWN(0.14354*(O162-220)^1.4,0),0)</f>
        <v>214</v>
      </c>
      <c r="Q162" s="156">
        <v>54.8</v>
      </c>
      <c r="R162" s="75">
        <f>IF(AND(Q162&gt;10),ROUNDDOWN(5.33*(Q162-10)^1.1,0),0)</f>
        <v>349</v>
      </c>
      <c r="S162" s="76"/>
      <c r="T162" s="75"/>
      <c r="U162" s="77"/>
      <c r="V162" s="78"/>
      <c r="W162" s="79">
        <f>I162*60+K162</f>
        <v>217.1</v>
      </c>
      <c r="X162" s="80">
        <f>IF(W162&gt;0,(INT(POWER(305.5-W162,1.85)*0.08713)),0)</f>
        <v>347</v>
      </c>
      <c r="Y162" s="11"/>
      <c r="Z162" s="122"/>
      <c r="AA162" s="122"/>
      <c r="AB162" s="141"/>
      <c r="AC162" s="142"/>
      <c r="AD162" s="143"/>
      <c r="AE162" s="137"/>
      <c r="AF162" s="139"/>
    </row>
    <row r="163" spans="1:32" ht="12.75" customHeight="1" x14ac:dyDescent="0.2">
      <c r="A163" s="46">
        <v>81</v>
      </c>
      <c r="B163" s="82">
        <v>0</v>
      </c>
      <c r="C163" s="117" t="s">
        <v>187</v>
      </c>
      <c r="D163" s="83" t="s">
        <v>77</v>
      </c>
      <c r="E163" s="84">
        <f>$F164</f>
        <v>3662</v>
      </c>
      <c r="F163" s="144">
        <f>F164</f>
        <v>3662</v>
      </c>
      <c r="G163" s="86">
        <v>8.41</v>
      </c>
      <c r="H163" s="87">
        <f>IF(AND(G163&gt;6.8,G163&lt;11.3),IF(B163=1,ROUNDDOWN(58.015*(11.26-G163)^1.81,0),ROUNDDOWN(58.015*(11.5-G163)^1.81,0)),0)</f>
        <v>447</v>
      </c>
      <c r="I163" s="88">
        <v>3</v>
      </c>
      <c r="J163" s="89" t="s">
        <v>17</v>
      </c>
      <c r="K163" s="145">
        <v>20.05</v>
      </c>
      <c r="L163" s="91">
        <f>X163</f>
        <v>481</v>
      </c>
      <c r="M163" s="92">
        <v>148</v>
      </c>
      <c r="N163" s="93">
        <f>IF(AND(M163&gt;75),ROUNDDOWN(0.8465*(M163-75)^1.42,0),0)</f>
        <v>374</v>
      </c>
      <c r="O163" s="92">
        <v>419</v>
      </c>
      <c r="P163" s="93">
        <f>IF(AND(O163&gt;210),ROUNDDOWN(0.14354*(O163-220)^1.4,0),0)</f>
        <v>237</v>
      </c>
      <c r="Q163" s="157">
        <v>60.19</v>
      </c>
      <c r="R163" s="93">
        <f>IF(AND(Q163&gt;10),ROUNDDOWN(5.33*(Q163-10)^1.1,0),0)</f>
        <v>395</v>
      </c>
      <c r="S163" s="94">
        <v>34.19</v>
      </c>
      <c r="T163" s="93">
        <f>IF(AND(S163&gt;26.8,S163&lt;44.24),IF(B163=1,ROUNDDOWN(4.86338*(44-S163)^1.81,0),ROUNDDOWN(4.86338*(44.24-S163)^1.81,0)),0)</f>
        <v>316</v>
      </c>
      <c r="U163" s="95"/>
      <c r="V163" s="96" t="s">
        <v>188</v>
      </c>
      <c r="W163" s="97">
        <f>I163*60+K163</f>
        <v>200.05</v>
      </c>
      <c r="X163" s="98">
        <f>IF(W163&gt;0,(INT(POWER(305.5-W163,1.85)*0.08713)),0)</f>
        <v>481</v>
      </c>
      <c r="Y163" s="11"/>
      <c r="Z163" s="122"/>
      <c r="AA163" s="122"/>
      <c r="AB163" s="141"/>
      <c r="AC163" s="142"/>
      <c r="AD163" s="143"/>
      <c r="AE163" s="137"/>
      <c r="AF163" s="139"/>
    </row>
    <row r="164" spans="1:32" ht="12.75" customHeight="1" x14ac:dyDescent="0.2">
      <c r="A164" s="136"/>
      <c r="B164" s="82">
        <f>IF($A$1=1,"",B163)</f>
        <v>0</v>
      </c>
      <c r="C164" s="99" t="str">
        <f>IF($A$1=1,"",C163)</f>
        <v>ZŠ 28.října Česká Lípa</v>
      </c>
      <c r="D164" s="82" t="str">
        <f>IF($A$1=1,"",D163)</f>
        <v>L</v>
      </c>
      <c r="E164" s="100"/>
      <c r="F164" s="101">
        <f>H163+H164+L163+L164+N163+N164+P163+P164+R163+R164+T163</f>
        <v>3662</v>
      </c>
      <c r="G164" s="102">
        <v>9.02</v>
      </c>
      <c r="H164" s="87">
        <f>IF(AND(G164&gt;6.8,G164&lt;11.3),IF(B164=1,ROUNDDOWN(58.015*(11.26-G164)^1.81,0),ROUNDDOWN(58.015*(11.5-G164)^1.81,0)),0)</f>
        <v>300</v>
      </c>
      <c r="I164" s="88">
        <v>3</v>
      </c>
      <c r="J164" s="89" t="s">
        <v>17</v>
      </c>
      <c r="K164" s="145">
        <v>32.42</v>
      </c>
      <c r="L164" s="91">
        <f>X164</f>
        <v>382</v>
      </c>
      <c r="M164" s="92">
        <v>128</v>
      </c>
      <c r="N164" s="93">
        <f>IF(AND(M164&gt;75),ROUNDDOWN(0.8465*(M164-75)^1.42,0),0)</f>
        <v>237</v>
      </c>
      <c r="O164" s="92">
        <v>397</v>
      </c>
      <c r="P164" s="93">
        <f>IF(AND(O164&gt;210),ROUNDDOWN(0.14354*(O164-220)^1.4,0),0)</f>
        <v>201</v>
      </c>
      <c r="Q164" s="157">
        <v>48.1</v>
      </c>
      <c r="R164" s="93">
        <f>IF(AND(Q164&gt;10),ROUNDDOWN(5.33*(Q164-10)^1.1,0),0)</f>
        <v>292</v>
      </c>
      <c r="S164" s="94"/>
      <c r="T164" s="93"/>
      <c r="U164" s="95"/>
      <c r="V164" s="104"/>
      <c r="W164" s="97">
        <f>I164*60+K164</f>
        <v>212.42000000000002</v>
      </c>
      <c r="X164" s="98">
        <f>IF(W164&gt;0,(INT(POWER(305.5-W164,1.85)*0.08713)),0)</f>
        <v>382</v>
      </c>
      <c r="Y164" s="11"/>
      <c r="Z164" s="124"/>
      <c r="AA164" s="122"/>
      <c r="AB164" s="141"/>
      <c r="AC164" s="142"/>
      <c r="AD164" s="143"/>
      <c r="AE164" s="137"/>
      <c r="AF164" s="139"/>
    </row>
    <row r="165" spans="1:32" ht="12.75" customHeight="1" x14ac:dyDescent="0.2">
      <c r="A165" s="46">
        <v>82</v>
      </c>
      <c r="B165" s="47">
        <v>0</v>
      </c>
      <c r="C165" s="117" t="s">
        <v>189</v>
      </c>
      <c r="D165" s="67" t="s">
        <v>82</v>
      </c>
      <c r="E165" s="68">
        <f>$F166</f>
        <v>3658</v>
      </c>
      <c r="F165" s="116">
        <f>F166</f>
        <v>3658</v>
      </c>
      <c r="G165" s="70">
        <v>7.93</v>
      </c>
      <c r="H165" s="53">
        <f>IF(AND(G165&gt;6.8,G165&lt;11.3),IF(B165=1,ROUNDDOWN(58.015*(11.26-G165)^1.81,0),ROUNDDOWN(58.015*(11.5-G165)^1.81,0)),0)</f>
        <v>580</v>
      </c>
      <c r="I165" s="54">
        <v>3</v>
      </c>
      <c r="J165" s="55" t="s">
        <v>17</v>
      </c>
      <c r="K165" s="56">
        <v>34.42</v>
      </c>
      <c r="L165" s="107">
        <f>X165</f>
        <v>367</v>
      </c>
      <c r="M165" s="108">
        <v>120</v>
      </c>
      <c r="N165" s="109">
        <f>IF(AND(M165&gt;75),ROUNDDOWN(0.8465*(M165-75)^1.42,0),0)</f>
        <v>188</v>
      </c>
      <c r="O165" s="108">
        <v>528</v>
      </c>
      <c r="P165" s="109">
        <f>IF(AND(O165&gt;210),ROUNDDOWN(0.14354*(O165-220)^1.4,0),0)</f>
        <v>437</v>
      </c>
      <c r="Q165" s="158">
        <v>49.29</v>
      </c>
      <c r="R165" s="109">
        <f>IF(AND(Q165&gt;10),ROUNDDOWN(5.33*(Q165-10)^1.1,0),0)</f>
        <v>302</v>
      </c>
      <c r="S165" s="110">
        <v>33.049999999999997</v>
      </c>
      <c r="T165" s="109">
        <f>IF(AND(S165&gt;26.8,S165&lt;44.24),IF(B165=1,ROUNDDOWN(4.86338*(44-S165)^1.81,0),ROUNDDOWN(4.86338*(44.24-S165)^1.81,0)),0)</f>
        <v>384</v>
      </c>
      <c r="U165" s="111"/>
      <c r="V165" s="112" t="s">
        <v>190</v>
      </c>
      <c r="W165" s="113">
        <f>I165*60+K165</f>
        <v>214.42000000000002</v>
      </c>
      <c r="X165" s="42">
        <f>IF(W165&gt;0,(INT(POWER(305.5-W165,1.85)*0.08713)),0)</f>
        <v>367</v>
      </c>
      <c r="Y165" s="11"/>
      <c r="Z165" s="122"/>
      <c r="AA165" s="122"/>
      <c r="AB165" s="141"/>
      <c r="AC165" s="142"/>
      <c r="AD165" s="143"/>
      <c r="AE165" s="137"/>
      <c r="AF165" s="139"/>
    </row>
    <row r="166" spans="1:32" ht="12.75" customHeight="1" x14ac:dyDescent="0.2">
      <c r="A166" s="46"/>
      <c r="B166" s="47">
        <f>IF($A$1=1,"",B165)</f>
        <v>0</v>
      </c>
      <c r="C166" s="48" t="str">
        <f>IF($A$1=1,"",C165)</f>
        <v>ZŠ Školní Roudnice</v>
      </c>
      <c r="D166" s="49" t="str">
        <f>IF($A$1=1,"",D165)</f>
        <v>Ú</v>
      </c>
      <c r="E166" s="50"/>
      <c r="F166" s="51">
        <f>H165+H166+L165+L166+N165+N166+P165+P166+R165+R166+T165</f>
        <v>3658</v>
      </c>
      <c r="G166" s="52">
        <v>8.08</v>
      </c>
      <c r="H166" s="53">
        <f>IF(AND(G166&gt;6.8,G166&lt;11.3),IF(B166=1,ROUNDDOWN(58.015*(11.26-G166)^1.81,0),ROUNDDOWN(58.015*(11.5-G166)^1.81,0)),0)</f>
        <v>537</v>
      </c>
      <c r="I166" s="54">
        <v>3</v>
      </c>
      <c r="J166" s="55" t="s">
        <v>17</v>
      </c>
      <c r="K166" s="56">
        <v>40.56</v>
      </c>
      <c r="L166" s="57">
        <f>X166</f>
        <v>322</v>
      </c>
      <c r="M166" s="58">
        <v>0</v>
      </c>
      <c r="N166" s="59">
        <f>IF(AND(M166&gt;75),ROUNDDOWN(0.8465*(M166-75)^1.42,0),0)</f>
        <v>0</v>
      </c>
      <c r="O166" s="58">
        <v>424</v>
      </c>
      <c r="P166" s="59">
        <f>IF(AND(O166&gt;210),ROUNDDOWN(0.14354*(O166-220)^1.4,0),0)</f>
        <v>245</v>
      </c>
      <c r="Q166" s="60">
        <v>48.6</v>
      </c>
      <c r="R166" s="59">
        <f>IF(AND(Q166&gt;10),ROUNDDOWN(5.33*(Q166-10)^1.1,0),0)</f>
        <v>296</v>
      </c>
      <c r="S166" s="61"/>
      <c r="T166" s="59"/>
      <c r="U166" s="62"/>
      <c r="V166" s="63"/>
      <c r="W166" s="64">
        <f>I166*60+K166</f>
        <v>220.56</v>
      </c>
      <c r="X166" s="65">
        <f>IF(W166&gt;0,(INT(POWER(305.5-W166,1.85)*0.08713)),0)</f>
        <v>322</v>
      </c>
      <c r="Y166" s="130"/>
      <c r="Z166" s="122"/>
      <c r="AA166" s="126"/>
      <c r="AB166" s="141"/>
      <c r="AC166" s="142"/>
      <c r="AD166" s="143"/>
      <c r="AE166" s="137"/>
      <c r="AF166" s="139"/>
    </row>
    <row r="167" spans="1:32" ht="12.75" customHeight="1" x14ac:dyDescent="0.2">
      <c r="A167" s="46">
        <v>83</v>
      </c>
      <c r="B167" s="47">
        <v>0</v>
      </c>
      <c r="C167" s="117" t="s">
        <v>191</v>
      </c>
      <c r="D167" s="67" t="s">
        <v>68</v>
      </c>
      <c r="E167" s="68">
        <f>$F168</f>
        <v>3642</v>
      </c>
      <c r="F167" s="116">
        <f>F168</f>
        <v>3642</v>
      </c>
      <c r="G167" s="70">
        <v>8.44</v>
      </c>
      <c r="H167" s="53">
        <f>IF(AND(G167&gt;6.8,G167&lt;11.3),IF(B167=1,ROUNDDOWN(58.015*(11.26-G167)^1.81,0),ROUNDDOWN(58.015*(11.5-G167)^1.81,0)),0)</f>
        <v>439</v>
      </c>
      <c r="I167" s="54">
        <v>3</v>
      </c>
      <c r="J167" s="55" t="s">
        <v>17</v>
      </c>
      <c r="K167" s="56">
        <v>21.5</v>
      </c>
      <c r="L167" s="57">
        <f>X167</f>
        <v>469</v>
      </c>
      <c r="M167" s="58">
        <v>127</v>
      </c>
      <c r="N167" s="59">
        <f>IF(AND(M167&gt;75),ROUNDDOWN(0.8465*(M167-75)^1.42,0),0)</f>
        <v>231</v>
      </c>
      <c r="O167" s="58">
        <v>476</v>
      </c>
      <c r="P167" s="59">
        <f>IF(AND(O167&gt;210),ROUNDDOWN(0.14354*(O167-220)^1.4,0),0)</f>
        <v>337</v>
      </c>
      <c r="Q167" s="60">
        <v>46.51</v>
      </c>
      <c r="R167" s="59">
        <f>IF(AND(Q167&gt;10),ROUNDDOWN(5.33*(Q167-10)^1.1,0),0)</f>
        <v>278</v>
      </c>
      <c r="S167" s="61">
        <v>32.880000000000003</v>
      </c>
      <c r="T167" s="59">
        <f>IF(AND(S167&gt;26.8,S167&lt;44.24),IF(B167=1,ROUNDDOWN(4.86338*(44-S167)^1.81,0),ROUNDDOWN(4.86338*(44.24-S167)^1.81,0)),0)</f>
        <v>395</v>
      </c>
      <c r="U167" s="62"/>
      <c r="V167" s="71" t="s">
        <v>192</v>
      </c>
      <c r="W167" s="64">
        <f>I167*60+K167</f>
        <v>201.5</v>
      </c>
      <c r="X167" s="65">
        <f>IF(W167&gt;0,(INT(POWER(305.5-W167,1.85)*0.08713)),0)</f>
        <v>469</v>
      </c>
      <c r="Y167" s="122"/>
      <c r="Z167" s="122"/>
      <c r="AA167" s="122"/>
      <c r="AB167" s="141"/>
      <c r="AC167" s="142"/>
      <c r="AD167" s="155"/>
      <c r="AE167" s="137"/>
      <c r="AF167" s="139"/>
    </row>
    <row r="168" spans="1:32" ht="12.75" customHeight="1" x14ac:dyDescent="0.2">
      <c r="A168" s="46"/>
      <c r="B168" s="47">
        <f>IF($A$1=1,"",B167)</f>
        <v>0</v>
      </c>
      <c r="C168" s="48" t="str">
        <f>IF($A$1=1,"",C167)</f>
        <v>ZŚ E.Beneše Soběslav</v>
      </c>
      <c r="D168" s="49" t="str">
        <f>IF($A$1=1,"",D167)</f>
        <v>JČ</v>
      </c>
      <c r="E168" s="50"/>
      <c r="F168" s="51">
        <f>H167+H168+L167+L168+N167+N168+P167+P168+R167+R168+T167</f>
        <v>3642</v>
      </c>
      <c r="G168" s="52">
        <v>8.83</v>
      </c>
      <c r="H168" s="53">
        <f>IF(AND(G168&gt;6.8,G168&lt;11.3),IF(B168=1,ROUNDDOWN(58.015*(11.26-G168)^1.81,0),ROUNDDOWN(58.015*(11.5-G168)^1.81,0)),0)</f>
        <v>343</v>
      </c>
      <c r="I168" s="54">
        <v>3</v>
      </c>
      <c r="J168" s="55" t="s">
        <v>17</v>
      </c>
      <c r="K168" s="56">
        <v>21.92</v>
      </c>
      <c r="L168" s="57">
        <f>X168</f>
        <v>466</v>
      </c>
      <c r="M168" s="58">
        <v>123</v>
      </c>
      <c r="N168" s="59">
        <f>IF(AND(M168&gt;75),ROUNDDOWN(0.8465*(M168-75)^1.42,0),0)</f>
        <v>206</v>
      </c>
      <c r="O168" s="58">
        <v>401</v>
      </c>
      <c r="P168" s="59">
        <f>IF(AND(O168&gt;210),ROUNDDOWN(0.14354*(O168-220)^1.4,0),0)</f>
        <v>207</v>
      </c>
      <c r="Q168" s="60">
        <v>45.6</v>
      </c>
      <c r="R168" s="59">
        <f>IF(AND(Q168&gt;10),ROUNDDOWN(5.33*(Q168-10)^1.1,0),0)</f>
        <v>271</v>
      </c>
      <c r="S168" s="61"/>
      <c r="T168" s="59"/>
      <c r="U168" s="62"/>
      <c r="V168" s="63"/>
      <c r="W168" s="64">
        <f>I168*60+K168</f>
        <v>201.92000000000002</v>
      </c>
      <c r="X168" s="65">
        <f>IF(W168&gt;0,(INT(POWER(305.5-W168,1.85)*0.08713)),0)</f>
        <v>466</v>
      </c>
      <c r="Y168" s="122"/>
      <c r="Z168" s="122"/>
      <c r="AA168" s="122"/>
      <c r="AB168" s="141"/>
      <c r="AC168" s="142"/>
      <c r="AD168" s="140"/>
      <c r="AE168" s="137"/>
      <c r="AF168" s="139"/>
    </row>
    <row r="169" spans="1:32" ht="12.75" customHeight="1" x14ac:dyDescent="0.2">
      <c r="A169" s="46">
        <v>84</v>
      </c>
      <c r="B169" s="47">
        <v>0</v>
      </c>
      <c r="C169" s="117" t="s">
        <v>193</v>
      </c>
      <c r="D169" s="67" t="s">
        <v>68</v>
      </c>
      <c r="E169" s="68">
        <f>$F170</f>
        <v>3604</v>
      </c>
      <c r="F169" s="116">
        <f>F170</f>
        <v>3604</v>
      </c>
      <c r="G169" s="70">
        <v>8.58</v>
      </c>
      <c r="H169" s="53">
        <f>IF(AND(G169&gt;6.8,G169&lt;11.3),IF(B169=1,ROUNDDOWN(58.015*(11.26-G169)^1.81,0),ROUNDDOWN(58.015*(11.5-G169)^1.81,0)),0)</f>
        <v>403</v>
      </c>
      <c r="I169" s="54">
        <v>3</v>
      </c>
      <c r="J169" s="55" t="s">
        <v>17</v>
      </c>
      <c r="K169" s="56">
        <v>16.510000000000002</v>
      </c>
      <c r="L169" s="57">
        <f>X169</f>
        <v>512</v>
      </c>
      <c r="M169" s="58">
        <v>147</v>
      </c>
      <c r="N169" s="59">
        <f>IF(AND(M169&gt;75),ROUNDDOWN(0.8465*(M169-75)^1.42,0),0)</f>
        <v>367</v>
      </c>
      <c r="O169" s="58">
        <v>478</v>
      </c>
      <c r="P169" s="59">
        <f>IF(AND(O169&gt;210),ROUNDDOWN(0.14354*(O169-220)^1.4,0),0)</f>
        <v>341</v>
      </c>
      <c r="Q169" s="60">
        <v>53.77</v>
      </c>
      <c r="R169" s="59">
        <f>IF(AND(Q169&gt;10),ROUNDDOWN(5.33*(Q169-10)^1.1,0),0)</f>
        <v>340</v>
      </c>
      <c r="S169" s="61">
        <v>32.71</v>
      </c>
      <c r="T169" s="59">
        <f>IF(AND(S169&gt;26.8,S169&lt;44.24),IF(B169=1,ROUNDDOWN(4.86338*(44-S169)^1.81,0),ROUNDDOWN(4.86338*(44.24-S169)^1.81,0)),0)</f>
        <v>406</v>
      </c>
      <c r="U169" s="62"/>
      <c r="V169" s="71" t="s">
        <v>194</v>
      </c>
      <c r="W169" s="64">
        <f>I169*60+K169</f>
        <v>196.51</v>
      </c>
      <c r="X169" s="65">
        <f>IF(W169&gt;0,(INT(POWER(305.5-W169,1.85)*0.08713)),0)</f>
        <v>512</v>
      </c>
      <c r="Y169" s="122"/>
      <c r="Z169" s="122"/>
      <c r="AA169" s="122"/>
      <c r="AB169" s="141"/>
      <c r="AC169" s="142"/>
      <c r="AD169" s="140"/>
      <c r="AE169" s="137"/>
      <c r="AF169" s="139"/>
    </row>
    <row r="170" spans="1:32" ht="12.75" customHeight="1" x14ac:dyDescent="0.2">
      <c r="A170" s="136"/>
      <c r="B170" s="47">
        <f>IF($A$1=1,"",B169)</f>
        <v>0</v>
      </c>
      <c r="C170" s="48" t="str">
        <f>IF($A$1=1,"",C169)</f>
        <v>ZŠ Husova Tábor</v>
      </c>
      <c r="D170" s="49" t="str">
        <f>IF($A$1=1,"",D169)</f>
        <v>JČ</v>
      </c>
      <c r="E170" s="50"/>
      <c r="F170" s="51">
        <f>H169+H170+L169+L170+N169+N170+P169+P170+R169+R170+T169</f>
        <v>3604</v>
      </c>
      <c r="G170" s="52">
        <v>8.61</v>
      </c>
      <c r="H170" s="53">
        <f>IF(AND(G170&gt;6.8,G170&lt;11.3),IF(B170=1,ROUNDDOWN(58.015*(11.26-G170)^1.81,0),ROUNDDOWN(58.015*(11.5-G170)^1.81,0)),0)</f>
        <v>396</v>
      </c>
      <c r="I170" s="54">
        <v>3</v>
      </c>
      <c r="J170" s="55" t="s">
        <v>17</v>
      </c>
      <c r="K170" s="56">
        <v>35.18</v>
      </c>
      <c r="L170" s="57">
        <f>X170</f>
        <v>361</v>
      </c>
      <c r="M170" s="58">
        <v>115</v>
      </c>
      <c r="N170" s="59">
        <f>IF(AND(M170&gt;75),ROUNDDOWN(0.8465*(M170-75)^1.42,0),0)</f>
        <v>159</v>
      </c>
      <c r="O170" s="58">
        <v>466</v>
      </c>
      <c r="P170" s="59">
        <f>IF(AND(O170&gt;210),ROUNDDOWN(0.14354*(O170-220)^1.4,0),0)</f>
        <v>319</v>
      </c>
      <c r="Q170" s="60">
        <v>0</v>
      </c>
      <c r="R170" s="59">
        <f>IF(AND(Q170&gt;10),ROUNDDOWN(5.33*(Q170-10)^1.1,0),0)</f>
        <v>0</v>
      </c>
      <c r="S170" s="61"/>
      <c r="T170" s="59"/>
      <c r="U170" s="62"/>
      <c r="V170" s="63"/>
      <c r="W170" s="64">
        <f>I170*60+K170</f>
        <v>215.18</v>
      </c>
      <c r="X170" s="65">
        <f>IF(W170&gt;0,(INT(POWER(305.5-W170,1.85)*0.08713)),0)</f>
        <v>361</v>
      </c>
      <c r="Y170" s="122"/>
      <c r="Z170" s="122"/>
      <c r="AA170" s="122"/>
      <c r="AB170" s="141"/>
      <c r="AC170" s="142"/>
      <c r="AD170" s="140"/>
      <c r="AE170" s="137"/>
      <c r="AF170" s="139"/>
    </row>
    <row r="171" spans="1:32" ht="12.75" customHeight="1" x14ac:dyDescent="0.2">
      <c r="A171" s="46">
        <v>85</v>
      </c>
      <c r="B171" s="47">
        <v>0</v>
      </c>
      <c r="C171" s="117" t="s">
        <v>195</v>
      </c>
      <c r="D171" s="67" t="s">
        <v>23</v>
      </c>
      <c r="E171" s="68">
        <f>$F172</f>
        <v>3592</v>
      </c>
      <c r="F171" s="116">
        <f>F172</f>
        <v>3592</v>
      </c>
      <c r="G171" s="70">
        <v>8.56</v>
      </c>
      <c r="H171" s="53">
        <f>IF(AND(G171&gt;6.8,G171&lt;11.3),IF(B171=1,ROUNDDOWN(58.015*(11.26-G171)^1.81,0),ROUNDDOWN(58.015*(11.5-G171)^1.81,0)),0)</f>
        <v>408</v>
      </c>
      <c r="I171" s="54">
        <v>3</v>
      </c>
      <c r="J171" s="55" t="s">
        <v>17</v>
      </c>
      <c r="K171" s="56">
        <v>17.37</v>
      </c>
      <c r="L171" s="57">
        <f>X171</f>
        <v>504</v>
      </c>
      <c r="M171" s="58">
        <v>140</v>
      </c>
      <c r="N171" s="59">
        <f>IF(AND(M171&gt;75),ROUNDDOWN(0.8465*(M171-75)^1.42,0),0)</f>
        <v>317</v>
      </c>
      <c r="O171" s="58">
        <v>433</v>
      </c>
      <c r="P171" s="59">
        <f>IF(AND(O171&gt;210),ROUNDDOWN(0.14354*(O171-220)^1.4,0),0)</f>
        <v>261</v>
      </c>
      <c r="Q171" s="58">
        <v>49.88</v>
      </c>
      <c r="R171" s="59">
        <f>IF(AND(Q171&gt;10),ROUNDDOWN(5.33*(Q171-10)^1.1,0),0)</f>
        <v>307</v>
      </c>
      <c r="S171" s="61">
        <v>35.46</v>
      </c>
      <c r="T171" s="59">
        <f>IF(AND(S171&gt;26.8,S171&lt;44.24),IF(B171=1,ROUNDDOWN(4.86338*(44-S171)^1.81,0),ROUNDDOWN(4.86338*(44.24-S171)^1.81,0)),0)</f>
        <v>248</v>
      </c>
      <c r="U171" s="62"/>
      <c r="V171" s="71" t="s">
        <v>196</v>
      </c>
      <c r="W171" s="64">
        <f>I171*60+K171</f>
        <v>197.37</v>
      </c>
      <c r="X171" s="65">
        <f>IF(W171&gt;0,(INT(POWER(305.5-W171,1.85)*0.08713)),0)</f>
        <v>504</v>
      </c>
      <c r="Y171" s="122"/>
      <c r="Z171" s="122"/>
      <c r="AA171" s="122"/>
      <c r="AB171" s="141"/>
      <c r="AC171" s="142"/>
      <c r="AD171" s="140"/>
      <c r="AE171" s="137"/>
      <c r="AF171" s="139"/>
    </row>
    <row r="172" spans="1:32" ht="12.75" customHeight="1" x14ac:dyDescent="0.2">
      <c r="A172" s="46"/>
      <c r="B172" s="47">
        <f>IF($A$1=1,"",B171)</f>
        <v>0</v>
      </c>
      <c r="C172" s="48" t="str">
        <f>IF($A$1=1,"",C171)</f>
        <v>ZŠ Porubská Ostrava</v>
      </c>
      <c r="D172" s="49" t="str">
        <f>IF($A$1=1,"",D171)</f>
        <v>MS</v>
      </c>
      <c r="E172" s="50"/>
      <c r="F172" s="51">
        <f>H171+H172+L171+L172+N171+N172+P171+P172+R171+R172+T171</f>
        <v>3592</v>
      </c>
      <c r="G172" s="52">
        <v>8.89</v>
      </c>
      <c r="H172" s="53">
        <f>IF(AND(G172&gt;6.8,G172&lt;11.3),IF(B172=1,ROUNDDOWN(58.015*(11.26-G172)^1.81,0),ROUNDDOWN(58.015*(11.5-G172)^1.81,0)),0)</f>
        <v>329</v>
      </c>
      <c r="I172" s="54">
        <v>3</v>
      </c>
      <c r="J172" s="55" t="s">
        <v>17</v>
      </c>
      <c r="K172" s="114">
        <v>18.04</v>
      </c>
      <c r="L172" s="57">
        <f>X172</f>
        <v>498</v>
      </c>
      <c r="M172" s="58">
        <v>128</v>
      </c>
      <c r="N172" s="59">
        <f>IF(AND(M172&gt;75),ROUNDDOWN(0.8465*(M172-75)^1.42,0),0)</f>
        <v>237</v>
      </c>
      <c r="O172" s="58">
        <v>401</v>
      </c>
      <c r="P172" s="59">
        <f>IF(AND(O172&gt;210),ROUNDDOWN(0.14354*(O172-220)^1.4,0),0)</f>
        <v>207</v>
      </c>
      <c r="Q172" s="58">
        <v>46.23</v>
      </c>
      <c r="R172" s="59">
        <f>IF(AND(Q172&gt;10),ROUNDDOWN(5.33*(Q172-10)^1.1,0),0)</f>
        <v>276</v>
      </c>
      <c r="S172" s="61"/>
      <c r="T172" s="59"/>
      <c r="U172" s="62"/>
      <c r="V172" s="63"/>
      <c r="W172" s="64">
        <f>I172*60+K172</f>
        <v>198.04</v>
      </c>
      <c r="X172" s="65">
        <f>IF(W172&gt;0,(INT(POWER(305.5-W172,1.85)*0.08713)),0)</f>
        <v>498</v>
      </c>
      <c r="Y172" s="122"/>
      <c r="Z172" s="122"/>
      <c r="AA172" s="122"/>
      <c r="AB172" s="141"/>
      <c r="AC172" s="142"/>
      <c r="AD172" s="140"/>
      <c r="AE172" s="137"/>
      <c r="AF172" s="139"/>
    </row>
    <row r="173" spans="1:32" ht="12.75" customHeight="1" x14ac:dyDescent="0.2">
      <c r="A173" s="46">
        <v>86</v>
      </c>
      <c r="B173" s="47">
        <v>0</v>
      </c>
      <c r="C173" s="117" t="s">
        <v>197</v>
      </c>
      <c r="D173" s="67" t="s">
        <v>82</v>
      </c>
      <c r="E173" s="68">
        <f>$F174</f>
        <v>3574</v>
      </c>
      <c r="F173" s="116">
        <f>F174</f>
        <v>3574</v>
      </c>
      <c r="G173" s="70">
        <v>8.6199999999999992</v>
      </c>
      <c r="H173" s="53">
        <f>IF(AND(G173&gt;6.8,G173&lt;11.3),IF(B173=1,ROUNDDOWN(58.015*(11.26-G173)^1.81,0),ROUNDDOWN(58.015*(11.5-G173)^1.81,0)),0)</f>
        <v>393</v>
      </c>
      <c r="I173" s="54">
        <v>3</v>
      </c>
      <c r="J173" s="55" t="s">
        <v>17</v>
      </c>
      <c r="K173" s="56">
        <v>27.38</v>
      </c>
      <c r="L173" s="57">
        <f>X173</f>
        <v>421</v>
      </c>
      <c r="M173" s="58">
        <v>144</v>
      </c>
      <c r="N173" s="59">
        <f>IF(AND(M173&gt;75),ROUNDDOWN(0.8465*(M173-75)^1.42,0),0)</f>
        <v>345</v>
      </c>
      <c r="O173" s="58">
        <v>470</v>
      </c>
      <c r="P173" s="59">
        <f>IF(AND(O173&gt;210),ROUNDDOWN(0.14354*(O173-220)^1.4,0),0)</f>
        <v>326</v>
      </c>
      <c r="Q173" s="60">
        <v>48.1</v>
      </c>
      <c r="R173" s="59">
        <f>IF(AND(Q173&gt;10),ROUNDDOWN(5.33*(Q173-10)^1.1,0),0)</f>
        <v>292</v>
      </c>
      <c r="S173" s="61">
        <v>33.200000000000003</v>
      </c>
      <c r="T173" s="59">
        <f>IF(AND(S173&gt;26.8,S173&lt;44.24),IF(B173=1,ROUNDDOWN(4.86338*(44-S173)^1.81,0),ROUNDDOWN(4.86338*(44.24-S173)^1.81,0)),0)</f>
        <v>375</v>
      </c>
      <c r="U173" s="62"/>
      <c r="V173" s="71" t="s">
        <v>198</v>
      </c>
      <c r="W173" s="64">
        <f>I173*60+K173</f>
        <v>207.38</v>
      </c>
      <c r="X173" s="65">
        <f>IF(W173&gt;0,(INT(POWER(305.5-W173,1.85)*0.08713)),0)</f>
        <v>421</v>
      </c>
      <c r="Y173" s="122"/>
      <c r="Z173" s="122"/>
      <c r="AA173" s="122"/>
      <c r="AB173" s="141"/>
      <c r="AC173" s="142"/>
      <c r="AD173" s="143"/>
      <c r="AE173" s="137"/>
      <c r="AF173" s="139"/>
    </row>
    <row r="174" spans="1:32" ht="12.75" customHeight="1" x14ac:dyDescent="0.2">
      <c r="A174" s="46"/>
      <c r="B174" s="47">
        <f>IF($A$1=1,"",B173)</f>
        <v>0</v>
      </c>
      <c r="C174" s="48" t="str">
        <f>IF($A$1=1,"",C173)</f>
        <v>ZŠ Na Příkopech Chomutov</v>
      </c>
      <c r="D174" s="49" t="str">
        <f>IF($A$1=1,"",D173)</f>
        <v>Ú</v>
      </c>
      <c r="E174" s="50"/>
      <c r="F174" s="159">
        <f>H173+H174+L173+L174+N173+N174+P173+P174+R173+R174+T173</f>
        <v>3574</v>
      </c>
      <c r="G174" s="160">
        <v>9.08</v>
      </c>
      <c r="H174" s="161">
        <f>IF(AND(G174&gt;6.8,G174&lt;11.3),IF(B174=1,ROUNDDOWN(58.015*(11.26-G174)^1.81,0),ROUNDDOWN(58.015*(11.5-G174)^1.81,0)),0)</f>
        <v>287</v>
      </c>
      <c r="I174" s="162">
        <v>3</v>
      </c>
      <c r="J174" s="163" t="s">
        <v>17</v>
      </c>
      <c r="K174" s="72">
        <v>33.15</v>
      </c>
      <c r="L174" s="73">
        <f>X174</f>
        <v>376</v>
      </c>
      <c r="M174" s="74">
        <v>132</v>
      </c>
      <c r="N174" s="75">
        <f>IF(AND(M174&gt;75),ROUNDDOWN(0.8465*(M174-75)^1.42,0),0)</f>
        <v>263</v>
      </c>
      <c r="O174" s="74">
        <v>422</v>
      </c>
      <c r="P174" s="75">
        <f>IF(AND(O174&gt;210),ROUNDDOWN(0.14354*(O174-220)^1.4,0),0)</f>
        <v>242</v>
      </c>
      <c r="Q174" s="156">
        <v>43.62</v>
      </c>
      <c r="R174" s="75">
        <f>IF(AND(Q174&gt;10),ROUNDDOWN(5.33*(Q174-10)^1.1,0),0)</f>
        <v>254</v>
      </c>
      <c r="S174" s="76"/>
      <c r="T174" s="75"/>
      <c r="U174" s="77"/>
      <c r="V174" s="78"/>
      <c r="W174" s="79">
        <f>I174*60+K174</f>
        <v>213.15</v>
      </c>
      <c r="X174" s="80">
        <f>IF(W174&gt;0,(INT(POWER(305.5-W174,1.85)*0.08713)),0)</f>
        <v>376</v>
      </c>
      <c r="Y174" s="122"/>
      <c r="Z174" s="122"/>
      <c r="AA174" s="122"/>
      <c r="AB174" s="141"/>
      <c r="AC174" s="142"/>
      <c r="AD174" s="143"/>
      <c r="AE174" s="137"/>
      <c r="AF174" s="139"/>
    </row>
    <row r="175" spans="1:32" ht="12.75" customHeight="1" x14ac:dyDescent="0.2">
      <c r="A175" s="46">
        <v>87</v>
      </c>
      <c r="B175" s="82">
        <v>0</v>
      </c>
      <c r="C175" s="129" t="s">
        <v>199</v>
      </c>
      <c r="D175" s="83" t="s">
        <v>94</v>
      </c>
      <c r="E175" s="84">
        <v>3555</v>
      </c>
      <c r="F175" s="164">
        <f>F176</f>
        <v>3555</v>
      </c>
      <c r="G175" s="165"/>
      <c r="H175" s="166">
        <f>IF(AND(G175&gt;6.8,G175&lt;11.3),IF(B175=1,ROUNDDOWN(58.015*(11.26-G175)^1.81,0),ROUNDDOWN(58.015*(11.5-G175)^1.81,0)),0)</f>
        <v>0</v>
      </c>
      <c r="I175" s="166"/>
      <c r="J175" s="167" t="s">
        <v>17</v>
      </c>
      <c r="K175" s="90"/>
      <c r="L175" s="91">
        <f>X175</f>
        <v>0</v>
      </c>
      <c r="M175" s="92"/>
      <c r="N175" s="93">
        <f>IF(AND(M175&gt;75),ROUNDDOWN(0.8465*(M175-75)^1.42,0),0)</f>
        <v>0</v>
      </c>
      <c r="O175" s="92"/>
      <c r="P175" s="93">
        <f>IF(AND(O175&gt;210),ROUNDDOWN(0.14354*(O175-220)^1.4,0),0)</f>
        <v>0</v>
      </c>
      <c r="Q175" s="92"/>
      <c r="R175" s="93">
        <f>IF(AND(Q175&gt;10),ROUNDDOWN(5.33*(Q175-10)^1.1,0),0)</f>
        <v>0</v>
      </c>
      <c r="S175" s="94"/>
      <c r="T175" s="93">
        <f>IF(AND(S175&gt;26.8,S175&lt;44.24),IF(B175=1,ROUNDDOWN(4.86338*(44-S175)^1.81,0),ROUNDDOWN(4.86338*(44.24-S175)^1.81,0)),0)</f>
        <v>0</v>
      </c>
      <c r="U175" s="95"/>
      <c r="V175" s="96" t="s">
        <v>200</v>
      </c>
      <c r="W175" s="97">
        <f>I175*60+K175</f>
        <v>0</v>
      </c>
      <c r="X175" s="98">
        <f>IF(W175&gt;0,(INT(POWER(305.5-W175,1.85)*0.08713)),0)</f>
        <v>0</v>
      </c>
      <c r="Y175" s="139"/>
      <c r="Z175" s="139"/>
      <c r="AA175" s="139"/>
      <c r="AB175" s="141"/>
      <c r="AC175" s="142"/>
      <c r="AD175" s="143"/>
      <c r="AE175" s="137"/>
      <c r="AF175" s="139"/>
    </row>
    <row r="176" spans="1:32" ht="12.75" customHeight="1" x14ac:dyDescent="0.2">
      <c r="A176" s="46"/>
      <c r="B176" s="82">
        <f>IF($A$1=1,"",B175)</f>
        <v>0</v>
      </c>
      <c r="C176" s="99" t="str">
        <f>IF($A$1=1,"",C175)</f>
        <v>ZŠ Kralovice</v>
      </c>
      <c r="D176" s="82" t="str">
        <f>IF($A$1=1,"",D175)</f>
        <v>PL</v>
      </c>
      <c r="E176" s="100"/>
      <c r="F176" s="168">
        <f>E175</f>
        <v>3555</v>
      </c>
      <c r="G176" s="157"/>
      <c r="H176" s="166">
        <f>IF(AND(G176&gt;6.8,G176&lt;11.3),IF(B176=1,ROUNDDOWN(58.015*(11.26-G176)^1.81,0),ROUNDDOWN(58.015*(11.5-G176)^1.81,0)),0)</f>
        <v>0</v>
      </c>
      <c r="I176" s="166"/>
      <c r="J176" s="167" t="s">
        <v>17</v>
      </c>
      <c r="K176" s="103"/>
      <c r="L176" s="91">
        <f>X176</f>
        <v>0</v>
      </c>
      <c r="M176" s="92"/>
      <c r="N176" s="93">
        <f>IF(AND(M176&gt;75),ROUNDDOWN(0.8465*(M176-75)^1.42,0),0)</f>
        <v>0</v>
      </c>
      <c r="O176" s="92"/>
      <c r="P176" s="93">
        <f>IF(AND(O176&gt;210),ROUNDDOWN(0.14354*(O176-220)^1.4,0),0)</f>
        <v>0</v>
      </c>
      <c r="Q176" s="92"/>
      <c r="R176" s="93">
        <f>IF(AND(Q176&gt;10),ROUNDDOWN(5.33*(Q176-10)^1.1,0),0)</f>
        <v>0</v>
      </c>
      <c r="S176" s="94"/>
      <c r="T176" s="93"/>
      <c r="U176" s="95"/>
      <c r="V176" s="104"/>
      <c r="W176" s="97">
        <f>I176*60+K176</f>
        <v>0</v>
      </c>
      <c r="X176" s="98">
        <f>IF(W176&gt;0,(INT(POWER(305.5-W176,1.85)*0.08713)),0)</f>
        <v>0</v>
      </c>
      <c r="Y176" s="139"/>
      <c r="Z176" s="139"/>
      <c r="AA176" s="139"/>
      <c r="AB176" s="141"/>
      <c r="AC176" s="142"/>
      <c r="AD176" s="143"/>
      <c r="AE176" s="137"/>
      <c r="AF176" s="139"/>
    </row>
    <row r="177" spans="1:33" ht="12.75" customHeight="1" thickBot="1" x14ac:dyDescent="0.25">
      <c r="A177" s="46">
        <v>88</v>
      </c>
      <c r="B177" s="47">
        <v>0</v>
      </c>
      <c r="C177" s="169" t="s">
        <v>201</v>
      </c>
      <c r="D177" s="67" t="s">
        <v>68</v>
      </c>
      <c r="E177" s="68">
        <f>$F178</f>
        <v>3549</v>
      </c>
      <c r="F177" s="170">
        <f>F178</f>
        <v>3549</v>
      </c>
      <c r="G177" s="171">
        <v>8.41</v>
      </c>
      <c r="H177" s="172">
        <f>IF(AND(G177&gt;6.8,G177&lt;11.3),IF(B177=1,ROUNDDOWN(58.015*(11.26-G177)^1.81,0),ROUNDDOWN(58.015*(11.5-G177)^1.81,0)),0)</f>
        <v>447</v>
      </c>
      <c r="I177" s="173">
        <v>3</v>
      </c>
      <c r="J177" s="174" t="s">
        <v>17</v>
      </c>
      <c r="K177" s="106">
        <v>44.05</v>
      </c>
      <c r="L177" s="107">
        <f>X177</f>
        <v>298</v>
      </c>
      <c r="M177" s="108">
        <v>155</v>
      </c>
      <c r="N177" s="109">
        <f>IF(AND(M177&gt;75),ROUNDDOWN(0.8465*(M177-75)^1.42,0),0)</f>
        <v>426</v>
      </c>
      <c r="O177" s="108">
        <v>502</v>
      </c>
      <c r="P177" s="109">
        <f>IF(AND(O177&gt;210),ROUNDDOWN(0.14354*(O177-220)^1.4,0),0)</f>
        <v>386</v>
      </c>
      <c r="Q177" s="158">
        <v>42.08</v>
      </c>
      <c r="R177" s="109">
        <f>IF(AND(Q177&gt;10),ROUNDDOWN(5.33*(Q177-10)^1.1,0),0)</f>
        <v>241</v>
      </c>
      <c r="S177" s="110">
        <v>33.270000000000003</v>
      </c>
      <c r="T177" s="109">
        <f>IF(AND(S177&gt;26.8,S177&lt;44.24),IF(B177=1,ROUNDDOWN(4.86338*(44-S177)^1.81,0),ROUNDDOWN(4.86338*(44.24-S177)^1.81,0)),0)</f>
        <v>371</v>
      </c>
      <c r="U177" s="111"/>
      <c r="V177" s="112" t="s">
        <v>202</v>
      </c>
      <c r="W177" s="113">
        <f>I177*60+K177</f>
        <v>224.05</v>
      </c>
      <c r="X177" s="42">
        <f>IF(W177&gt;0,(INT(POWER(305.5-W177,1.85)*0.08713)),0)</f>
        <v>298</v>
      </c>
      <c r="Y177" s="122"/>
      <c r="Z177" s="175"/>
      <c r="AA177" s="175"/>
      <c r="AB177" s="175"/>
      <c r="AC177" s="175"/>
      <c r="AD177" s="176"/>
      <c r="AE177" s="177"/>
      <c r="AF177" s="178"/>
      <c r="AG177" s="178"/>
    </row>
    <row r="178" spans="1:33" ht="12.75" customHeight="1" thickBot="1" x14ac:dyDescent="0.25">
      <c r="A178" s="46"/>
      <c r="B178" s="47">
        <f>IF($A$1=1,"",B177)</f>
        <v>0</v>
      </c>
      <c r="C178" s="48" t="str">
        <f>IF($A$1=1,"",C177)</f>
        <v>ZŠ T.G.M. Milevsko</v>
      </c>
      <c r="D178" s="49" t="str">
        <f>IF($A$1=1,"",D177)</f>
        <v>JČ</v>
      </c>
      <c r="E178" s="50"/>
      <c r="F178" s="51">
        <f>H177+H178+L177+L178+N177+N178+P177+P178+R177+R178+T177</f>
        <v>3549</v>
      </c>
      <c r="G178" s="52">
        <v>9.08</v>
      </c>
      <c r="H178" s="53">
        <f>IF(AND(G178&gt;6.8,G178&lt;11.3),IF(B178=1,ROUNDDOWN(58.015*(11.26-G178)^1.81,0),ROUNDDOWN(58.015*(11.5-G178)^1.81,0)),0)</f>
        <v>287</v>
      </c>
      <c r="I178" s="54">
        <v>3</v>
      </c>
      <c r="J178" s="55" t="s">
        <v>17</v>
      </c>
      <c r="K178" s="56">
        <v>46.03</v>
      </c>
      <c r="L178" s="57">
        <f>X178</f>
        <v>285</v>
      </c>
      <c r="M178" s="58">
        <v>143</v>
      </c>
      <c r="N178" s="59">
        <f>IF(AND(M178&gt;75),ROUNDDOWN(0.8465*(M178-75)^1.42,0),0)</f>
        <v>338</v>
      </c>
      <c r="O178" s="58">
        <v>426</v>
      </c>
      <c r="P178" s="59">
        <f>IF(AND(O178&gt;210),ROUNDDOWN(0.14354*(O178-220)^1.4,0),0)</f>
        <v>249</v>
      </c>
      <c r="Q178" s="60">
        <v>39.65</v>
      </c>
      <c r="R178" s="59">
        <f>IF(AND(Q178&gt;10),ROUNDDOWN(5.33*(Q178-10)^1.1,0),0)</f>
        <v>221</v>
      </c>
      <c r="S178" s="61"/>
      <c r="T178" s="59"/>
      <c r="U178" s="62"/>
      <c r="V178" s="63"/>
      <c r="W178" s="64">
        <f>I178*60+K178</f>
        <v>226.03</v>
      </c>
      <c r="X178" s="65">
        <f>IF(W178&gt;0,(INT(POWER(305.5-W178,1.85)*0.08713)),0)</f>
        <v>285</v>
      </c>
      <c r="Y178" s="122"/>
      <c r="Z178" s="175"/>
      <c r="AA178" s="175"/>
      <c r="AB178" s="175"/>
      <c r="AC178" s="175"/>
      <c r="AD178" s="176"/>
      <c r="AE178" s="177"/>
      <c r="AF178" s="178"/>
      <c r="AG178" s="178"/>
    </row>
    <row r="179" spans="1:33" ht="12.75" customHeight="1" thickBot="1" x14ac:dyDescent="0.25">
      <c r="A179" s="46">
        <v>89</v>
      </c>
      <c r="B179" s="47">
        <v>0</v>
      </c>
      <c r="C179" s="179" t="s">
        <v>203</v>
      </c>
      <c r="D179" s="67" t="s">
        <v>63</v>
      </c>
      <c r="E179" s="68">
        <f>$F180</f>
        <v>3523</v>
      </c>
      <c r="F179" s="116">
        <f>F180</f>
        <v>3523</v>
      </c>
      <c r="G179" s="70">
        <v>8.16</v>
      </c>
      <c r="H179" s="53">
        <f>IF(AND(G179&gt;6.8,G179&lt;11.3),IF(B179=1,ROUNDDOWN(58.015*(11.26-G179)^1.81,0),ROUNDDOWN(58.015*(11.5-G179)^1.81,0)),0)</f>
        <v>514</v>
      </c>
      <c r="I179" s="54">
        <v>3</v>
      </c>
      <c r="J179" s="55" t="s">
        <v>17</v>
      </c>
      <c r="K179" s="56">
        <v>22.14</v>
      </c>
      <c r="L179" s="57">
        <f>X179</f>
        <v>464</v>
      </c>
      <c r="M179" s="58">
        <v>127</v>
      </c>
      <c r="N179" s="59">
        <f>IF(AND(M179&gt;75),ROUNDDOWN(0.8465*(M179-75)^1.42,0),0)</f>
        <v>231</v>
      </c>
      <c r="O179" s="58">
        <v>484</v>
      </c>
      <c r="P179" s="59">
        <f>IF(AND(O179&gt;210),ROUNDDOWN(0.14354*(O179-220)^1.4,0),0)</f>
        <v>352</v>
      </c>
      <c r="Q179" s="58">
        <v>49.52</v>
      </c>
      <c r="R179" s="59">
        <f>IF(AND(Q179&gt;10),ROUNDDOWN(5.33*(Q179-10)^1.1,0),0)</f>
        <v>304</v>
      </c>
      <c r="S179" s="61">
        <v>32.28</v>
      </c>
      <c r="T179" s="59">
        <f>IF(AND(S179&gt;26.8,S179&lt;44.24),IF(B179=1,ROUNDDOWN(4.86338*(44-S179)^1.81,0),ROUNDDOWN(4.86338*(44.24-S179)^1.81,0)),0)</f>
        <v>434</v>
      </c>
      <c r="U179" s="62"/>
      <c r="V179" s="71" t="s">
        <v>204</v>
      </c>
      <c r="W179" s="64">
        <f>I179*60+K179</f>
        <v>202.14</v>
      </c>
      <c r="X179" s="65">
        <f>IF(W179&gt;0,(INT(POWER(305.5-W179,1.85)*0.08713)),0)</f>
        <v>464</v>
      </c>
      <c r="Y179" s="139"/>
      <c r="Z179" s="175"/>
      <c r="AA179" s="175"/>
      <c r="AB179" s="175"/>
      <c r="AC179" s="175"/>
      <c r="AD179" s="176"/>
      <c r="AE179" s="177"/>
      <c r="AF179" s="178"/>
      <c r="AG179" s="178"/>
    </row>
    <row r="180" spans="1:33" ht="12.75" customHeight="1" thickBot="1" x14ac:dyDescent="0.25">
      <c r="A180" s="46"/>
      <c r="B180" s="47">
        <f>IF($A$1=1,"",B179)</f>
        <v>0</v>
      </c>
      <c r="C180" s="48" t="str">
        <f>IF($A$1=1,"",C179)</f>
        <v>ZŠ Habrmanova Česká Třebová</v>
      </c>
      <c r="D180" s="49" t="str">
        <f>IF($A$1=1,"",D179)</f>
        <v>PE</v>
      </c>
      <c r="E180" s="50"/>
      <c r="F180" s="51">
        <f>H179+H180+L179+L180+N179+N180+P179+P180+R179+R180+T179</f>
        <v>3523</v>
      </c>
      <c r="G180" s="52">
        <v>8.92</v>
      </c>
      <c r="H180" s="53">
        <f>IF(AND(G180&gt;6.8,G180&lt;11.3),IF(B180=1,ROUNDDOWN(58.015*(11.26-G180)^1.81,0),ROUNDDOWN(58.015*(11.5-G180)^1.81,0)),0)</f>
        <v>322</v>
      </c>
      <c r="I180" s="54">
        <v>3</v>
      </c>
      <c r="J180" s="55" t="s">
        <v>17</v>
      </c>
      <c r="K180" s="114">
        <v>47.04</v>
      </c>
      <c r="L180" s="57">
        <f>X180</f>
        <v>278</v>
      </c>
      <c r="M180" s="58">
        <v>0</v>
      </c>
      <c r="N180" s="59">
        <f>IF(AND(M180&gt;75),ROUNDDOWN(0.8465*(M180-75)^1.42,0),0)</f>
        <v>0</v>
      </c>
      <c r="O180" s="58">
        <v>475</v>
      </c>
      <c r="P180" s="59">
        <f>IF(AND(O180&gt;210),ROUNDDOWN(0.14354*(O180-220)^1.4,0),0)</f>
        <v>335</v>
      </c>
      <c r="Q180" s="60">
        <v>47.8</v>
      </c>
      <c r="R180" s="59">
        <f>IF(AND(Q180&gt;10),ROUNDDOWN(5.33*(Q180-10)^1.1,0),0)</f>
        <v>289</v>
      </c>
      <c r="S180" s="61"/>
      <c r="T180" s="59"/>
      <c r="U180" s="62"/>
      <c r="V180" s="63"/>
      <c r="W180" s="64">
        <f>I180*60+K180</f>
        <v>227.04</v>
      </c>
      <c r="X180" s="65">
        <f>IF(W180&gt;0,(INT(POWER(305.5-W180,1.85)*0.08713)),0)</f>
        <v>278</v>
      </c>
      <c r="Y180" s="139"/>
      <c r="Z180" s="175"/>
      <c r="AA180" s="175"/>
      <c r="AB180" s="175"/>
      <c r="AC180" s="175"/>
      <c r="AD180" s="176"/>
      <c r="AE180" s="177"/>
      <c r="AF180" s="178"/>
      <c r="AG180" s="178"/>
    </row>
    <row r="181" spans="1:33" ht="12.75" customHeight="1" thickBot="1" x14ac:dyDescent="0.25">
      <c r="A181" s="46">
        <v>90</v>
      </c>
      <c r="B181" s="47">
        <v>0</v>
      </c>
      <c r="C181" s="180" t="s">
        <v>205</v>
      </c>
      <c r="D181" s="67" t="s">
        <v>87</v>
      </c>
      <c r="E181" s="68">
        <v>3517</v>
      </c>
      <c r="F181" s="116">
        <f>F182</f>
        <v>3517</v>
      </c>
      <c r="G181" s="70"/>
      <c r="H181" s="53">
        <f>IF(AND(G181&gt;6.8,G181&lt;11.3),IF(B181=1,ROUNDDOWN(58.015*(11.26-G181)^1.81,0),ROUNDDOWN(58.015*(11.5-G181)^1.81,0)),0)</f>
        <v>0</v>
      </c>
      <c r="I181" s="54"/>
      <c r="J181" s="55" t="s">
        <v>17</v>
      </c>
      <c r="K181" s="56"/>
      <c r="L181" s="57">
        <f>X181</f>
        <v>0</v>
      </c>
      <c r="M181" s="58"/>
      <c r="N181" s="59">
        <f>IF(AND(M181&gt;75),ROUNDDOWN(0.8465*(M181-75)^1.42,0),0)</f>
        <v>0</v>
      </c>
      <c r="O181" s="58"/>
      <c r="P181" s="59">
        <f>IF(AND(O181&gt;210),ROUNDDOWN(0.14354*(O181-220)^1.4,0),0)</f>
        <v>0</v>
      </c>
      <c r="Q181" s="58"/>
      <c r="R181" s="59">
        <f>IF(AND(Q181&gt;10),ROUNDDOWN(5.33*(Q181-10)^1.1,0),0)</f>
        <v>0</v>
      </c>
      <c r="S181" s="61"/>
      <c r="T181" s="59">
        <f>IF(AND(S181&gt;26.8,S181&lt;44.24),IF(B181=1,ROUNDDOWN(4.86338*(44-S181)^1.81,0),ROUNDDOWN(4.86338*(44.24-S181)^1.81,0)),0)</f>
        <v>0</v>
      </c>
      <c r="U181" s="62"/>
      <c r="V181" s="71" t="s">
        <v>206</v>
      </c>
      <c r="W181" s="64">
        <f>I181*60+K181</f>
        <v>0</v>
      </c>
      <c r="X181" s="65">
        <f>IF(W181&gt;0,(INT(POWER(305.5-W181,1.85)*0.08713)),0)</f>
        <v>0</v>
      </c>
      <c r="Y181" s="139"/>
      <c r="Z181" s="175"/>
      <c r="AA181" s="175"/>
      <c r="AB181" s="175"/>
      <c r="AC181" s="175"/>
      <c r="AD181" s="176"/>
      <c r="AE181" s="177"/>
      <c r="AF181" s="178"/>
      <c r="AG181" s="178"/>
    </row>
    <row r="182" spans="1:33" ht="12.75" customHeight="1" thickBot="1" x14ac:dyDescent="0.25">
      <c r="A182" s="46"/>
      <c r="B182" s="47">
        <f>IF($A$1=1,"",B181)</f>
        <v>0</v>
      </c>
      <c r="C182" s="48" t="str">
        <f>IF($A$1=1,"",C181)</f>
        <v>ZŠ Vlašim Vorlina</v>
      </c>
      <c r="D182" s="49" t="str">
        <f>IF($A$1=1,"",D181)</f>
        <v>SČ V</v>
      </c>
      <c r="E182" s="50"/>
      <c r="F182" s="51">
        <f>E181</f>
        <v>3517</v>
      </c>
      <c r="G182" s="52"/>
      <c r="H182" s="53">
        <f>IF(AND(G182&gt;6.8,G182&lt;11.3),IF(B182=1,ROUNDDOWN(58.015*(11.26-G182)^1.81,0),ROUNDDOWN(58.015*(11.5-G182)^1.81,0)),0)</f>
        <v>0</v>
      </c>
      <c r="I182" s="54"/>
      <c r="J182" s="55" t="s">
        <v>17</v>
      </c>
      <c r="K182" s="114"/>
      <c r="L182" s="57">
        <f>X182</f>
        <v>0</v>
      </c>
      <c r="M182" s="58"/>
      <c r="N182" s="59">
        <f>IF(AND(M182&gt;75),ROUNDDOWN(0.8465*(M182-75)^1.42,0),0)</f>
        <v>0</v>
      </c>
      <c r="O182" s="58"/>
      <c r="P182" s="59">
        <f>IF(AND(O182&gt;210),ROUNDDOWN(0.14354*(O182-220)^1.4,0),0)</f>
        <v>0</v>
      </c>
      <c r="Q182" s="58"/>
      <c r="R182" s="59">
        <f>IF(AND(Q182&gt;10),ROUNDDOWN(5.33*(Q182-10)^1.1,0),0)</f>
        <v>0</v>
      </c>
      <c r="S182" s="61"/>
      <c r="T182" s="59"/>
      <c r="U182" s="62"/>
      <c r="V182" s="63"/>
      <c r="W182" s="64">
        <f>I182*60+K182</f>
        <v>0</v>
      </c>
      <c r="X182" s="65">
        <f>IF(W182&gt;0,(INT(POWER(305.5-W182,1.85)*0.08713)),0)</f>
        <v>0</v>
      </c>
      <c r="Y182" s="139"/>
      <c r="Z182" s="175"/>
      <c r="AA182" s="175"/>
      <c r="AB182" s="175"/>
      <c r="AC182" s="175"/>
      <c r="AD182" s="176"/>
      <c r="AE182" s="177"/>
      <c r="AF182" s="178"/>
      <c r="AG182" s="178"/>
    </row>
    <row r="183" spans="1:33" ht="12.75" customHeight="1" thickBot="1" x14ac:dyDescent="0.25">
      <c r="A183" s="46">
        <v>91</v>
      </c>
      <c r="B183" s="47">
        <v>0</v>
      </c>
      <c r="C183" s="181" t="s">
        <v>207</v>
      </c>
      <c r="D183" s="67" t="s">
        <v>20</v>
      </c>
      <c r="E183" s="68">
        <v>3482</v>
      </c>
      <c r="F183" s="116">
        <f>F184</f>
        <v>3482</v>
      </c>
      <c r="G183" s="70"/>
      <c r="H183" s="53">
        <f>IF(AND(G183&gt;6.8,G183&lt;11.3),IF(B183=1,ROUNDDOWN(58.015*(11.26-G183)^1.81,0),ROUNDDOWN(58.015*(11.5-G183)^1.81,0)),0)</f>
        <v>0</v>
      </c>
      <c r="I183" s="54"/>
      <c r="J183" s="55" t="s">
        <v>17</v>
      </c>
      <c r="K183" s="56"/>
      <c r="L183" s="57">
        <f>X183</f>
        <v>0</v>
      </c>
      <c r="M183" s="58"/>
      <c r="N183" s="59">
        <f>IF(AND(M183&gt;75),ROUNDDOWN(0.8465*(M183-75)^1.42,0),0)</f>
        <v>0</v>
      </c>
      <c r="O183" s="58"/>
      <c r="P183" s="59">
        <f>IF(AND(O183&gt;210),ROUNDDOWN(0.14354*(O183-220)^1.4,0),0)</f>
        <v>0</v>
      </c>
      <c r="Q183" s="60"/>
      <c r="R183" s="59">
        <f>IF(AND(Q183&gt;10),ROUNDDOWN(5.33*(Q183-10)^1.1,0),0)</f>
        <v>0</v>
      </c>
      <c r="S183" s="61"/>
      <c r="T183" s="59">
        <f>IF(AND(S183&gt;26.8,S183&lt;44.24),IF(B183=1,ROUNDDOWN(4.86338*(44-S183)^1.81,0),ROUNDDOWN(4.86338*(44.24-S183)^1.81,0)),0)</f>
        <v>0</v>
      </c>
      <c r="U183" s="62"/>
      <c r="V183" s="71" t="s">
        <v>208</v>
      </c>
      <c r="W183" s="64">
        <f>I183*60+K183</f>
        <v>0</v>
      </c>
      <c r="X183" s="65">
        <f>IF(W183&gt;0,(INT(POWER(305.5-W183,1.85)*0.08713)),0)</f>
        <v>0</v>
      </c>
      <c r="Y183" s="139"/>
      <c r="Z183" s="175"/>
      <c r="AA183" s="175"/>
      <c r="AB183" s="175"/>
      <c r="AC183" s="175"/>
      <c r="AD183" s="176"/>
      <c r="AE183" s="177"/>
      <c r="AF183" s="178"/>
      <c r="AG183" s="178"/>
    </row>
    <row r="184" spans="1:33" ht="12.75" customHeight="1" thickBot="1" x14ac:dyDescent="0.25">
      <c r="A184" s="136"/>
      <c r="B184" s="47">
        <f>IF($A$1=1,"",B183)</f>
        <v>0</v>
      </c>
      <c r="C184" s="48" t="str">
        <f>IF($A$1=1,"",C183)</f>
        <v>Gymnázium Břeclav</v>
      </c>
      <c r="D184" s="49" t="str">
        <f>IF($A$1=1,"",D183)</f>
        <v>JM</v>
      </c>
      <c r="E184" s="50"/>
      <c r="F184" s="51">
        <f>E183</f>
        <v>3482</v>
      </c>
      <c r="G184" s="52"/>
      <c r="H184" s="53">
        <f>IF(AND(G184&gt;6.8,G184&lt;11.3),IF(B184=1,ROUNDDOWN(58.015*(11.26-G184)^1.81,0),ROUNDDOWN(58.015*(11.5-G184)^1.81,0)),0)</f>
        <v>0</v>
      </c>
      <c r="I184" s="54"/>
      <c r="J184" s="55" t="s">
        <v>17</v>
      </c>
      <c r="K184" s="56"/>
      <c r="L184" s="57">
        <f>X184</f>
        <v>0</v>
      </c>
      <c r="M184" s="58"/>
      <c r="N184" s="59">
        <f>IF(AND(M184&gt;75),ROUNDDOWN(0.8465*(M184-75)^1.42,0),0)</f>
        <v>0</v>
      </c>
      <c r="O184" s="58"/>
      <c r="P184" s="59">
        <f>IF(AND(O184&gt;210),ROUNDDOWN(0.14354*(O184-220)^1.4,0),0)</f>
        <v>0</v>
      </c>
      <c r="Q184" s="58"/>
      <c r="R184" s="59">
        <f>IF(AND(Q184&gt;10),ROUNDDOWN(5.33*(Q184-10)^1.1,0),0)</f>
        <v>0</v>
      </c>
      <c r="S184" s="61"/>
      <c r="T184" s="59"/>
      <c r="U184" s="62"/>
      <c r="V184" s="63"/>
      <c r="W184" s="64">
        <f>I184*60+K184</f>
        <v>0</v>
      </c>
      <c r="X184" s="65">
        <f>IF(W184&gt;0,(INT(POWER(305.5-W184,1.85)*0.08713)),0)</f>
        <v>0</v>
      </c>
      <c r="Y184" s="139"/>
      <c r="Z184" s="175"/>
      <c r="AA184" s="175"/>
      <c r="AB184" s="175"/>
      <c r="AC184" s="175"/>
      <c r="AD184" s="176"/>
      <c r="AE184" s="177"/>
      <c r="AF184" s="178"/>
      <c r="AG184" s="178"/>
    </row>
    <row r="185" spans="1:33" ht="12.75" customHeight="1" thickBot="1" x14ac:dyDescent="0.25">
      <c r="A185" s="46">
        <v>92</v>
      </c>
      <c r="B185" s="47">
        <v>0</v>
      </c>
      <c r="C185" s="181" t="s">
        <v>209</v>
      </c>
      <c r="D185" s="67" t="s">
        <v>94</v>
      </c>
      <c r="E185" s="68">
        <v>3446</v>
      </c>
      <c r="F185" s="116">
        <f>F186</f>
        <v>3446</v>
      </c>
      <c r="G185" s="70"/>
      <c r="H185" s="53">
        <f>IF(AND(G185&gt;6.8,G185&lt;11.3),IF(B185=1,ROUNDDOWN(58.015*(11.26-G185)^1.81,0),ROUNDDOWN(58.015*(11.5-G185)^1.81,0)),0)</f>
        <v>0</v>
      </c>
      <c r="I185" s="54"/>
      <c r="J185" s="55" t="s">
        <v>17</v>
      </c>
      <c r="K185" s="56"/>
      <c r="L185" s="57">
        <f>X185</f>
        <v>0</v>
      </c>
      <c r="M185" s="58"/>
      <c r="N185" s="59">
        <f>IF(AND(M185&gt;75),ROUNDDOWN(0.8465*(M185-75)^1.42,0),0)</f>
        <v>0</v>
      </c>
      <c r="O185" s="58"/>
      <c r="P185" s="59">
        <f>IF(AND(O185&gt;210),ROUNDDOWN(0.14354*(O185-220)^1.4,0),0)</f>
        <v>0</v>
      </c>
      <c r="Q185" s="58"/>
      <c r="R185" s="59">
        <f>IF(AND(Q185&gt;10),ROUNDDOWN(5.33*(Q185-10)^1.1,0),0)</f>
        <v>0</v>
      </c>
      <c r="S185" s="61"/>
      <c r="T185" s="59">
        <f>IF(AND(S185&gt;26.8,S185&lt;44.24),IF(B185=1,ROUNDDOWN(4.86338*(44-S185)^1.81,0),ROUNDDOWN(4.86338*(44.24-S185)^1.81,0)),0)</f>
        <v>0</v>
      </c>
      <c r="U185" s="62"/>
      <c r="V185" s="71" t="s">
        <v>210</v>
      </c>
      <c r="W185" s="64">
        <f>I185*60+K185</f>
        <v>0</v>
      </c>
      <c r="X185" s="65">
        <f>IF(W185&gt;0,(INT(POWER(305.5-W185,1.85)*0.08713)),0)</f>
        <v>0</v>
      </c>
      <c r="Y185" s="139"/>
      <c r="Z185" s="182"/>
      <c r="AA185" s="182"/>
      <c r="AB185" s="182"/>
      <c r="AC185" s="182"/>
      <c r="AD185" s="182"/>
      <c r="AE185" s="182"/>
      <c r="AF185" s="182"/>
      <c r="AG185" s="182"/>
    </row>
    <row r="186" spans="1:33" ht="12.75" customHeight="1" x14ac:dyDescent="0.2">
      <c r="A186" s="46"/>
      <c r="B186" s="47">
        <f>IF($A$1=1,"",B185)</f>
        <v>0</v>
      </c>
      <c r="C186" s="48" t="str">
        <f>IF($A$1=1,"",C185)</f>
        <v>11 ZŠ Plzeň</v>
      </c>
      <c r="D186" s="49" t="str">
        <f>IF($A$1=1,"",D185)</f>
        <v>PL</v>
      </c>
      <c r="E186" s="50"/>
      <c r="F186" s="51">
        <f>E185</f>
        <v>3446</v>
      </c>
      <c r="G186" s="52"/>
      <c r="H186" s="53">
        <f>IF(AND(G186&gt;6.8,G186&lt;11.3),IF(B186=1,ROUNDDOWN(58.015*(11.26-G186)^1.81,0),ROUNDDOWN(58.015*(11.5-G186)^1.81,0)),0)</f>
        <v>0</v>
      </c>
      <c r="I186" s="54"/>
      <c r="J186" s="55" t="s">
        <v>17</v>
      </c>
      <c r="K186" s="114"/>
      <c r="L186" s="57">
        <f>X186</f>
        <v>0</v>
      </c>
      <c r="M186" s="58"/>
      <c r="N186" s="59">
        <f>IF(AND(M186&gt;75),ROUNDDOWN(0.8465*(M186-75)^1.42,0),0)</f>
        <v>0</v>
      </c>
      <c r="O186" s="58"/>
      <c r="P186" s="59">
        <f>IF(AND(O186&gt;210),ROUNDDOWN(0.14354*(O186-220)^1.4,0),0)</f>
        <v>0</v>
      </c>
      <c r="Q186" s="58"/>
      <c r="R186" s="59">
        <f>IF(AND(Q186&gt;10),ROUNDDOWN(5.33*(Q186-10)^1.1,0),0)</f>
        <v>0</v>
      </c>
      <c r="S186" s="61"/>
      <c r="T186" s="59"/>
      <c r="U186" s="62"/>
      <c r="V186" s="63"/>
      <c r="W186" s="64">
        <f>I186*60+K186</f>
        <v>0</v>
      </c>
      <c r="X186" s="65">
        <f>IF(W186&gt;0,(INT(POWER(305.5-W186,1.85)*0.08713)),0)</f>
        <v>0</v>
      </c>
      <c r="Y186" s="139"/>
      <c r="Z186" s="139"/>
      <c r="AA186" s="139"/>
      <c r="AB186" s="141"/>
      <c r="AC186" s="142"/>
      <c r="AD186" s="143"/>
      <c r="AE186" s="137"/>
      <c r="AF186" s="139"/>
    </row>
    <row r="187" spans="1:33" ht="12.75" customHeight="1" thickBot="1" x14ac:dyDescent="0.25">
      <c r="A187" s="46">
        <v>93</v>
      </c>
      <c r="B187" s="47">
        <v>0</v>
      </c>
      <c r="C187" s="169" t="s">
        <v>211</v>
      </c>
      <c r="D187" s="67" t="s">
        <v>68</v>
      </c>
      <c r="E187" s="68">
        <f>$F188</f>
        <v>3426</v>
      </c>
      <c r="F187" s="116">
        <f>F188</f>
        <v>3426</v>
      </c>
      <c r="G187" s="70">
        <v>8.8000000000000007</v>
      </c>
      <c r="H187" s="53">
        <f>IF(AND(G187&gt;6.8,G187&lt;11.3),IF(B187=1,ROUNDDOWN(58.015*(11.26-G187)^1.81,0),ROUNDDOWN(58.015*(11.5-G187)^1.81,0)),0)</f>
        <v>350</v>
      </c>
      <c r="I187" s="54">
        <v>3</v>
      </c>
      <c r="J187" s="55" t="s">
        <v>17</v>
      </c>
      <c r="K187" s="56">
        <v>17.670000000000002</v>
      </c>
      <c r="L187" s="57">
        <f>X187</f>
        <v>502</v>
      </c>
      <c r="M187" s="58">
        <v>127</v>
      </c>
      <c r="N187" s="59">
        <f>IF(AND(M187&gt;75),ROUNDDOWN(0.8465*(M187-75)^1.42,0),0)</f>
        <v>231</v>
      </c>
      <c r="O187" s="58">
        <v>480</v>
      </c>
      <c r="P187" s="59">
        <f>IF(AND(O187&gt;210),ROUNDDOWN(0.14354*(O187-220)^1.4,0),0)</f>
        <v>345</v>
      </c>
      <c r="Q187" s="60">
        <v>50.1</v>
      </c>
      <c r="R187" s="59">
        <f>IF(AND(Q187&gt;10),ROUNDDOWN(5.33*(Q187-10)^1.1,0),0)</f>
        <v>309</v>
      </c>
      <c r="S187" s="61">
        <v>33.619999999999997</v>
      </c>
      <c r="T187" s="59">
        <f>IF(AND(S187&gt;26.8,S187&lt;44.24),IF(B187=1,ROUNDDOWN(4.86338*(44-S187)^1.81,0),ROUNDDOWN(4.86338*(44.24-S187)^1.81,0)),0)</f>
        <v>350</v>
      </c>
      <c r="U187" s="62"/>
      <c r="V187" s="71" t="s">
        <v>212</v>
      </c>
      <c r="W187" s="64">
        <f>I187*60+K187</f>
        <v>197.67000000000002</v>
      </c>
      <c r="X187" s="65">
        <f>IF(W187&gt;0,(INT(POWER(305.5-W187,1.85)*0.08713)),0)</f>
        <v>502</v>
      </c>
      <c r="Y187" s="139"/>
      <c r="Z187" s="139"/>
      <c r="AA187" s="139"/>
      <c r="AB187" s="141"/>
      <c r="AC187" s="142"/>
      <c r="AD187" s="143"/>
      <c r="AE187" s="137"/>
      <c r="AF187" s="139"/>
    </row>
    <row r="188" spans="1:33" ht="12.75" customHeight="1" x14ac:dyDescent="0.2">
      <c r="A188" s="46"/>
      <c r="B188" s="47">
        <f>IF($A$1=1,"",B187)</f>
        <v>0</v>
      </c>
      <c r="C188" s="48" t="str">
        <f>IF($A$1=1,"",C187)</f>
        <v>ZŠ Zlatá Stezka Prachatice</v>
      </c>
      <c r="D188" s="49" t="str">
        <f>IF($A$1=1,"",D187)</f>
        <v>JČ</v>
      </c>
      <c r="E188" s="50"/>
      <c r="F188" s="51">
        <f>H187+H188+L187+L188+N187+N188+P187+P188+R187+R188+T187</f>
        <v>3426</v>
      </c>
      <c r="G188" s="52">
        <v>8.84</v>
      </c>
      <c r="H188" s="53">
        <f>IF(AND(G188&gt;6.8,G188&lt;11.3),IF(B188=1,ROUNDDOWN(58.015*(11.26-G188)^1.81,0),ROUNDDOWN(58.015*(11.5-G188)^1.81,0)),0)</f>
        <v>340</v>
      </c>
      <c r="I188" s="54">
        <v>3</v>
      </c>
      <c r="J188" s="55" t="s">
        <v>17</v>
      </c>
      <c r="K188" s="56">
        <v>48.27</v>
      </c>
      <c r="L188" s="57">
        <f>X188</f>
        <v>270</v>
      </c>
      <c r="M188" s="58">
        <v>127</v>
      </c>
      <c r="N188" s="59">
        <f>IF(AND(M188&gt;75),ROUNDDOWN(0.8465*(M188-75)^1.42,0),0)</f>
        <v>231</v>
      </c>
      <c r="O188" s="58">
        <v>442</v>
      </c>
      <c r="P188" s="59">
        <f>IF(AND(O188&gt;210),ROUNDDOWN(0.14354*(O188-220)^1.4,0),0)</f>
        <v>276</v>
      </c>
      <c r="Q188" s="60">
        <v>39.729999999999997</v>
      </c>
      <c r="R188" s="59">
        <f>IF(AND(Q188&gt;10),ROUNDDOWN(5.33*(Q188-10)^1.1,0),0)</f>
        <v>222</v>
      </c>
      <c r="S188" s="61"/>
      <c r="T188" s="59"/>
      <c r="U188" s="62"/>
      <c r="V188" s="63"/>
      <c r="W188" s="64">
        <f>I188*60+K188</f>
        <v>228.27</v>
      </c>
      <c r="X188" s="65">
        <f>IF(W188&gt;0,(INT(POWER(305.5-W188,1.85)*0.08713)),0)</f>
        <v>270</v>
      </c>
      <c r="Y188" s="142"/>
      <c r="Z188" s="139"/>
      <c r="AA188" s="139"/>
      <c r="AB188" s="141"/>
      <c r="AC188" s="142"/>
      <c r="AD188" s="143"/>
      <c r="AE188" s="137"/>
      <c r="AF188" s="139"/>
    </row>
    <row r="189" spans="1:33" ht="12.75" customHeight="1" thickBot="1" x14ac:dyDescent="0.25">
      <c r="A189" s="46">
        <v>94</v>
      </c>
      <c r="B189" s="47">
        <v>0</v>
      </c>
      <c r="C189" s="181" t="s">
        <v>213</v>
      </c>
      <c r="D189" s="67" t="s">
        <v>173</v>
      </c>
      <c r="E189" s="68">
        <v>3399</v>
      </c>
      <c r="F189" s="116">
        <f>F190</f>
        <v>3399</v>
      </c>
      <c r="G189" s="70"/>
      <c r="H189" s="53">
        <f>IF(AND(G189&gt;6.8,G189&lt;11.3),IF(B189=1,ROUNDDOWN(58.015*(11.26-G189)^1.81,0),ROUNDDOWN(58.015*(11.5-G189)^1.81,0)),0)</f>
        <v>0</v>
      </c>
      <c r="I189" s="54"/>
      <c r="J189" s="55" t="s">
        <v>17</v>
      </c>
      <c r="K189" s="56"/>
      <c r="L189" s="57">
        <f>X189</f>
        <v>0</v>
      </c>
      <c r="M189" s="58"/>
      <c r="N189" s="59">
        <f>IF(AND(M189&gt;75),ROUNDDOWN(0.8465*(M189-75)^1.42,0),0)</f>
        <v>0</v>
      </c>
      <c r="O189" s="58"/>
      <c r="P189" s="59">
        <f>IF(AND(O189&gt;210),ROUNDDOWN(0.14354*(O189-220)^1.4,0),0)</f>
        <v>0</v>
      </c>
      <c r="Q189" s="60"/>
      <c r="R189" s="59">
        <f>IF(AND(Q189&gt;10),ROUNDDOWN(5.33*(Q189-10)^1.1,0),0)</f>
        <v>0</v>
      </c>
      <c r="S189" s="61"/>
      <c r="T189" s="59">
        <f>IF(AND(S189&gt;26.8,S189&lt;44.24),IF(B189=1,ROUNDDOWN(4.86338*(44-S189)^1.81,0),ROUNDDOWN(4.86338*(44.24-S189)^1.81,0)),0)</f>
        <v>0</v>
      </c>
      <c r="U189" s="62"/>
      <c r="V189" s="71" t="s">
        <v>214</v>
      </c>
      <c r="W189" s="64">
        <f>I189*60+K189</f>
        <v>0</v>
      </c>
      <c r="X189" s="65">
        <f>IF(W189&gt;0,(INT(POWER(305.5-W189,1.85)*0.08713)),0)</f>
        <v>0</v>
      </c>
      <c r="Y189" s="138"/>
      <c r="Z189" s="139"/>
      <c r="AA189" s="139"/>
      <c r="AB189" s="141"/>
      <c r="AC189" s="142"/>
      <c r="AD189" s="143"/>
      <c r="AE189" s="137"/>
      <c r="AF189" s="139"/>
    </row>
    <row r="190" spans="1:33" ht="12.75" customHeight="1" x14ac:dyDescent="0.2">
      <c r="A190" s="136"/>
      <c r="B190" s="47">
        <f>IF($A$1=1,"",B189)</f>
        <v>0</v>
      </c>
      <c r="C190" s="48" t="str">
        <f>IF($A$1=1,"",C189)</f>
        <v>ZŠ a MŠ Aš - Okružní</v>
      </c>
      <c r="D190" s="49" t="str">
        <f>IF($A$1=1,"",D189)</f>
        <v>KV</v>
      </c>
      <c r="E190" s="50"/>
      <c r="F190" s="51">
        <f>E189</f>
        <v>3399</v>
      </c>
      <c r="G190" s="52"/>
      <c r="H190" s="53">
        <f>IF(AND(G190&gt;6.8,G190&lt;11.3),IF(B190=1,ROUNDDOWN(58.015*(11.26-G190)^1.81,0),ROUNDDOWN(58.015*(11.5-G190)^1.81,0)),0)</f>
        <v>0</v>
      </c>
      <c r="I190" s="54"/>
      <c r="J190" s="55" t="s">
        <v>17</v>
      </c>
      <c r="K190" s="56"/>
      <c r="L190" s="57">
        <f>X190</f>
        <v>0</v>
      </c>
      <c r="M190" s="58"/>
      <c r="N190" s="59">
        <f>IF(AND(M190&gt;75),ROUNDDOWN(0.8465*(M190-75)^1.42,0),0)</f>
        <v>0</v>
      </c>
      <c r="O190" s="58"/>
      <c r="P190" s="59">
        <f>IF(AND(O190&gt;210),ROUNDDOWN(0.14354*(O190-220)^1.4,0),0)</f>
        <v>0</v>
      </c>
      <c r="Q190" s="58"/>
      <c r="R190" s="59">
        <f>IF(AND(Q190&gt;10),ROUNDDOWN(5.33*(Q190-10)^1.1,0),0)</f>
        <v>0</v>
      </c>
      <c r="S190" s="61"/>
      <c r="T190" s="59"/>
      <c r="U190" s="62"/>
      <c r="V190" s="63"/>
      <c r="W190" s="64">
        <f>I190*60+K190</f>
        <v>0</v>
      </c>
      <c r="X190" s="65">
        <f>IF(W190&gt;0,(INT(POWER(305.5-W190,1.85)*0.08713)),0)</f>
        <v>0</v>
      </c>
      <c r="Y190" s="139"/>
      <c r="AA190" s="139"/>
      <c r="AB190" s="141"/>
      <c r="AC190" s="142"/>
      <c r="AD190" s="140"/>
      <c r="AE190" s="137"/>
      <c r="AF190" s="139"/>
    </row>
    <row r="191" spans="1:33" ht="12.75" customHeight="1" thickBot="1" x14ac:dyDescent="0.25">
      <c r="A191" s="46">
        <v>95</v>
      </c>
      <c r="B191" s="47">
        <v>0</v>
      </c>
      <c r="C191" s="169" t="s">
        <v>215</v>
      </c>
      <c r="D191" s="67" t="s">
        <v>82</v>
      </c>
      <c r="E191" s="68">
        <f>$F192</f>
        <v>3375</v>
      </c>
      <c r="F191" s="116">
        <f>F192</f>
        <v>3375</v>
      </c>
      <c r="G191" s="70">
        <v>8.81</v>
      </c>
      <c r="H191" s="53">
        <f>IF(AND(G191&gt;6.8,G191&lt;11.3),IF(B191=1,ROUNDDOWN(58.015*(11.26-G191)^1.81,0),ROUNDDOWN(58.015*(11.5-G191)^1.81,0)),0)</f>
        <v>347</v>
      </c>
      <c r="I191" s="54">
        <v>3</v>
      </c>
      <c r="J191" s="55" t="s">
        <v>17</v>
      </c>
      <c r="K191" s="56">
        <v>36.26</v>
      </c>
      <c r="L191" s="57">
        <f>X191</f>
        <v>353</v>
      </c>
      <c r="M191" s="58">
        <v>132</v>
      </c>
      <c r="N191" s="59">
        <f>IF(AND(M191&gt;75),ROUNDDOWN(0.8465*(M191-75)^1.42,0),0)</f>
        <v>263</v>
      </c>
      <c r="O191" s="58">
        <v>432</v>
      </c>
      <c r="P191" s="59">
        <f>IF(AND(O191&gt;210),ROUNDDOWN(0.14354*(O191-220)^1.4,0),0)</f>
        <v>259</v>
      </c>
      <c r="Q191" s="60">
        <v>54.23</v>
      </c>
      <c r="R191" s="59">
        <f>IF(AND(Q191&gt;10),ROUNDDOWN(5.33*(Q191-10)^1.1,0),0)</f>
        <v>344</v>
      </c>
      <c r="S191" s="61">
        <v>33.619999999999997</v>
      </c>
      <c r="T191" s="59">
        <f>IF(AND(S191&gt;26.8,S191&lt;44.24),IF(B191=1,ROUNDDOWN(4.86338*(44-S191)^1.81,0),ROUNDDOWN(4.86338*(44.24-S191)^1.81,0)),0)</f>
        <v>350</v>
      </c>
      <c r="U191" s="62"/>
      <c r="V191" s="71" t="s">
        <v>216</v>
      </c>
      <c r="W191" s="64">
        <f>I191*60+K191</f>
        <v>216.26</v>
      </c>
      <c r="X191" s="65">
        <f>IF(W191&gt;0,(INT(POWER(305.5-W191,1.85)*0.08713)),0)</f>
        <v>353</v>
      </c>
      <c r="Y191" s="139"/>
      <c r="AA191" s="139"/>
      <c r="AB191" s="141"/>
      <c r="AC191" s="142"/>
      <c r="AD191" s="140"/>
      <c r="AE191" s="137"/>
      <c r="AF191" s="139"/>
    </row>
    <row r="192" spans="1:33" ht="12.75" customHeight="1" x14ac:dyDescent="0.2">
      <c r="A192" s="46"/>
      <c r="B192" s="47">
        <f>IF($A$1=1,"",B191)</f>
        <v>0</v>
      </c>
      <c r="C192" s="48" t="str">
        <f>IF($A$1=1,"",C191)</f>
        <v>ZŠ Kamenická Děčín 2</v>
      </c>
      <c r="D192" s="49" t="str">
        <f>IF($A$1=1,"",D191)</f>
        <v>Ú</v>
      </c>
      <c r="E192" s="50"/>
      <c r="F192" s="159">
        <f>H191+H192+L191+L192+N191+N192+P191+P192+R191+R192+T191</f>
        <v>3375</v>
      </c>
      <c r="G192" s="160">
        <v>8.9600000000000009</v>
      </c>
      <c r="H192" s="161">
        <f>IF(AND(G192&gt;6.8,G192&lt;11.3),IF(B192=1,ROUNDDOWN(58.015*(11.26-G192)^1.81,0),ROUNDDOWN(58.015*(11.5-G192)^1.81,0)),0)</f>
        <v>313</v>
      </c>
      <c r="I192" s="162">
        <v>3</v>
      </c>
      <c r="J192" s="163" t="s">
        <v>17</v>
      </c>
      <c r="K192" s="72">
        <v>42.08</v>
      </c>
      <c r="L192" s="73">
        <f>X192</f>
        <v>312</v>
      </c>
      <c r="M192" s="74">
        <v>132</v>
      </c>
      <c r="N192" s="75">
        <f>IF(AND(M192&gt;75),ROUNDDOWN(0.8465*(M192-75)^1.42,0),0)</f>
        <v>263</v>
      </c>
      <c r="O192" s="74">
        <v>417</v>
      </c>
      <c r="P192" s="75">
        <f>IF(AND(O192&gt;210),ROUNDDOWN(0.14354*(O192-220)^1.4,0),0)</f>
        <v>234</v>
      </c>
      <c r="Q192" s="156">
        <v>53.38</v>
      </c>
      <c r="R192" s="75">
        <f>IF(AND(Q192&gt;10),ROUNDDOWN(5.33*(Q192-10)^1.1,0),0)</f>
        <v>337</v>
      </c>
      <c r="S192" s="76"/>
      <c r="T192" s="75"/>
      <c r="U192" s="77"/>
      <c r="V192" s="78"/>
      <c r="W192" s="79">
        <f>I192*60+K192</f>
        <v>222.07999999999998</v>
      </c>
      <c r="X192" s="80">
        <f>IF(W192&gt;0,(INT(POWER(305.5-W192,1.85)*0.08713)),0)</f>
        <v>312</v>
      </c>
      <c r="Y192" s="139"/>
      <c r="AC192" s="142"/>
      <c r="AD192" s="140"/>
      <c r="AE192" s="137"/>
      <c r="AF192" s="139"/>
    </row>
    <row r="193" spans="1:32" ht="12.75" customHeight="1" x14ac:dyDescent="0.2">
      <c r="A193" s="46">
        <v>96</v>
      </c>
      <c r="B193" s="82">
        <v>0</v>
      </c>
      <c r="C193" s="125" t="s">
        <v>217</v>
      </c>
      <c r="D193" s="83" t="s">
        <v>56</v>
      </c>
      <c r="E193" s="84">
        <v>3356</v>
      </c>
      <c r="F193" s="164">
        <f>F194</f>
        <v>3356</v>
      </c>
      <c r="G193" s="165"/>
      <c r="H193" s="166">
        <f>IF(AND(G193&gt;6.8,G193&lt;11.3),IF(B193=1,ROUNDDOWN(58.015*(11.26-G193)^1.81,0),ROUNDDOWN(58.015*(11.5-G193)^1.81,0)),0)</f>
        <v>0</v>
      </c>
      <c r="I193" s="166"/>
      <c r="J193" s="167" t="s">
        <v>17</v>
      </c>
      <c r="K193" s="90"/>
      <c r="L193" s="91">
        <f>X193</f>
        <v>0</v>
      </c>
      <c r="M193" s="92"/>
      <c r="N193" s="93">
        <f>IF(AND(M193&gt;75),ROUNDDOWN(0.8465*(M193-75)^1.42,0),0)</f>
        <v>0</v>
      </c>
      <c r="O193" s="92"/>
      <c r="P193" s="93">
        <f>IF(AND(O193&gt;210),ROUNDDOWN(0.14354*(O193-220)^1.4,0),0)</f>
        <v>0</v>
      </c>
      <c r="Q193" s="92"/>
      <c r="R193" s="93">
        <f>IF(AND(Q193&gt;10),ROUNDDOWN(5.33*(Q193-10)^1.1,0),0)</f>
        <v>0</v>
      </c>
      <c r="S193" s="94"/>
      <c r="T193" s="93">
        <f>IF(AND(S193&gt;26.8,S193&lt;44.24),IF(B193=1,ROUNDDOWN(4.86338*(44-S193)^1.81,0),ROUNDDOWN(4.86338*(44.24-S193)^1.81,0)),0)</f>
        <v>0</v>
      </c>
      <c r="U193" s="95"/>
      <c r="V193" s="96" t="s">
        <v>218</v>
      </c>
      <c r="W193" s="97">
        <f>I193*60+K193</f>
        <v>0</v>
      </c>
      <c r="X193" s="98">
        <f>IF(W193&gt;0,(INT(POWER(305.5-W193,1.85)*0.08713)),0)</f>
        <v>0</v>
      </c>
      <c r="Y193" s="139"/>
      <c r="AC193" s="142"/>
      <c r="AD193" s="140"/>
      <c r="AE193" s="137"/>
      <c r="AF193" s="139"/>
    </row>
    <row r="194" spans="1:32" ht="12.75" customHeight="1" x14ac:dyDescent="0.2">
      <c r="A194" s="46"/>
      <c r="B194" s="82">
        <f>IF($A$1=1,"",B193)</f>
        <v>0</v>
      </c>
      <c r="C194" s="99" t="str">
        <f>IF($A$1=1,"",C193)</f>
        <v xml:space="preserve">ZŠ Rudná </v>
      </c>
      <c r="D194" s="82" t="str">
        <f>IF($A$1=1,"",D193)</f>
        <v>SČ Z</v>
      </c>
      <c r="E194" s="100"/>
      <c r="F194" s="168">
        <f>E193</f>
        <v>3356</v>
      </c>
      <c r="G194" s="157"/>
      <c r="H194" s="166">
        <f>IF(AND(G194&gt;6.8,G194&lt;11.3),IF(B194=1,ROUNDDOWN(58.015*(11.26-G194)^1.81,0),ROUNDDOWN(58.015*(11.5-G194)^1.81,0)),0)</f>
        <v>0</v>
      </c>
      <c r="I194" s="166"/>
      <c r="J194" s="167" t="s">
        <v>17</v>
      </c>
      <c r="K194" s="103"/>
      <c r="L194" s="91">
        <f>X194</f>
        <v>0</v>
      </c>
      <c r="M194" s="92"/>
      <c r="N194" s="93">
        <f>IF(AND(M194&gt;75),ROUNDDOWN(0.8465*(M194-75)^1.42,0),0)</f>
        <v>0</v>
      </c>
      <c r="O194" s="92"/>
      <c r="P194" s="93">
        <f>IF(AND(O194&gt;210),ROUNDDOWN(0.14354*(O194-220)^1.4,0),0)</f>
        <v>0</v>
      </c>
      <c r="Q194" s="92"/>
      <c r="R194" s="93">
        <f>IF(AND(Q194&gt;10),ROUNDDOWN(5.33*(Q194-10)^1.1,0),0)</f>
        <v>0</v>
      </c>
      <c r="S194" s="94"/>
      <c r="T194" s="93"/>
      <c r="U194" s="95"/>
      <c r="V194" s="104"/>
      <c r="W194" s="97">
        <f>I194*60+K194</f>
        <v>0</v>
      </c>
      <c r="X194" s="98">
        <f>IF(W194&gt;0,(INT(POWER(305.5-W194,1.85)*0.08713)),0)</f>
        <v>0</v>
      </c>
      <c r="Y194" s="139"/>
      <c r="AC194" s="142"/>
      <c r="AD194" s="143"/>
      <c r="AE194" s="137"/>
      <c r="AF194" s="139"/>
    </row>
    <row r="195" spans="1:32" ht="12.75" customHeight="1" thickBot="1" x14ac:dyDescent="0.25">
      <c r="A195" s="46">
        <v>97</v>
      </c>
      <c r="B195" s="47">
        <v>0</v>
      </c>
      <c r="C195" s="169" t="s">
        <v>219</v>
      </c>
      <c r="D195" s="67" t="s">
        <v>16</v>
      </c>
      <c r="E195" s="68">
        <f>$F196</f>
        <v>3291</v>
      </c>
      <c r="F195" s="170">
        <f>F196</f>
        <v>3291</v>
      </c>
      <c r="G195" s="171">
        <v>8.56</v>
      </c>
      <c r="H195" s="172">
        <f>IF(AND(G195&gt;6.8,G195&lt;11.3),IF(B195=1,ROUNDDOWN(58.015*(11.26-G195)^1.81,0),ROUNDDOWN(58.015*(11.5-G195)^1.81,0)),0)</f>
        <v>408</v>
      </c>
      <c r="I195" s="173">
        <v>3</v>
      </c>
      <c r="J195" s="174" t="s">
        <v>17</v>
      </c>
      <c r="K195" s="106">
        <v>14.1</v>
      </c>
      <c r="L195" s="107">
        <f>X195</f>
        <v>533</v>
      </c>
      <c r="M195" s="108">
        <v>146</v>
      </c>
      <c r="N195" s="109">
        <f>IF(AND(M195&gt;75),ROUNDDOWN(0.8465*(M195-75)^1.42,0),0)</f>
        <v>360</v>
      </c>
      <c r="O195" s="108">
        <v>391</v>
      </c>
      <c r="P195" s="109">
        <f>IF(AND(O195&gt;210),ROUNDDOWN(0.14354*(O195-220)^1.4,0),0)</f>
        <v>191</v>
      </c>
      <c r="Q195" s="158">
        <v>48.3</v>
      </c>
      <c r="R195" s="109">
        <f>IF(AND(Q195&gt;10),ROUNDDOWN(5.33*(Q195-10)^1.1,0),0)</f>
        <v>293</v>
      </c>
      <c r="S195" s="110">
        <v>34.86</v>
      </c>
      <c r="T195" s="109">
        <f>IF(AND(S195&gt;26.8,S195&lt;44.24),IF(B195=1,ROUNDDOWN(4.86338*(44-S195)^1.81,0),ROUNDDOWN(4.86338*(44.24-S195)^1.81,0)),0)</f>
        <v>279</v>
      </c>
      <c r="U195" s="111"/>
      <c r="V195" s="112" t="s">
        <v>220</v>
      </c>
      <c r="W195" s="113">
        <f>I195*60+K195</f>
        <v>194.1</v>
      </c>
      <c r="X195" s="42">
        <f>IF(W195&gt;0,(INT(POWER(305.5-W195,1.85)*0.08713)),0)</f>
        <v>533</v>
      </c>
      <c r="Y195" s="139"/>
      <c r="Z195" s="175"/>
      <c r="AA195" s="175"/>
      <c r="AB195" s="175"/>
      <c r="AC195" s="175"/>
      <c r="AD195" s="176"/>
      <c r="AE195" s="177"/>
      <c r="AF195" s="139"/>
    </row>
    <row r="196" spans="1:32" ht="12.75" customHeight="1" thickBot="1" x14ac:dyDescent="0.25">
      <c r="A196" s="46"/>
      <c r="B196" s="47">
        <f>IF($A$1=1,"",B195)</f>
        <v>0</v>
      </c>
      <c r="C196" s="48" t="str">
        <f>IF($A$1=1,"",C195)</f>
        <v>Gymnázium Šumperk</v>
      </c>
      <c r="D196" s="49" t="str">
        <f>IF($A$1=1,"",D195)</f>
        <v>OL</v>
      </c>
      <c r="E196" s="50"/>
      <c r="F196" s="51">
        <f>H195+H196+L195+L196+N195+N196+P195+P196+R195+R196+T195</f>
        <v>3291</v>
      </c>
      <c r="G196" s="52">
        <v>9.44</v>
      </c>
      <c r="H196" s="53">
        <f>IF(AND(G196&gt;6.8,G196&lt;11.3),IF(B196=1,ROUNDDOWN(58.015*(11.26-G196)^1.81,0),ROUNDDOWN(58.015*(11.5-G196)^1.81,0)),0)</f>
        <v>214</v>
      </c>
      <c r="I196" s="54">
        <v>3</v>
      </c>
      <c r="J196" s="55" t="s">
        <v>17</v>
      </c>
      <c r="K196" s="56">
        <v>20.399999999999999</v>
      </c>
      <c r="L196" s="57">
        <f>X196</f>
        <v>478</v>
      </c>
      <c r="M196" s="58">
        <v>110</v>
      </c>
      <c r="N196" s="59">
        <f>IF(AND(M196&gt;75),ROUNDDOWN(0.8465*(M196-75)^1.42,0),0)</f>
        <v>131</v>
      </c>
      <c r="O196" s="58">
        <v>391</v>
      </c>
      <c r="P196" s="59">
        <f>IF(AND(O196&gt;210),ROUNDDOWN(0.14354*(O196-220)^1.4,0),0)</f>
        <v>191</v>
      </c>
      <c r="Q196" s="60">
        <v>38.700000000000003</v>
      </c>
      <c r="R196" s="59">
        <f>IF(AND(Q196&gt;10),ROUNDDOWN(5.33*(Q196-10)^1.1,0),0)</f>
        <v>213</v>
      </c>
      <c r="S196" s="61"/>
      <c r="T196" s="59"/>
      <c r="U196" s="62"/>
      <c r="V196" s="63"/>
      <c r="W196" s="64">
        <f>I196*60+K196</f>
        <v>200.4</v>
      </c>
      <c r="X196" s="65">
        <f>IF(W196&gt;0,(INT(POWER(305.5-W196,1.85)*0.08713)),0)</f>
        <v>478</v>
      </c>
      <c r="Y196" s="139"/>
      <c r="Z196" s="175"/>
      <c r="AA196" s="175"/>
      <c r="AB196" s="175"/>
      <c r="AC196" s="175"/>
      <c r="AD196" s="176"/>
      <c r="AE196" s="177"/>
      <c r="AF196" s="139"/>
    </row>
    <row r="197" spans="1:32" ht="12.75" customHeight="1" thickBot="1" x14ac:dyDescent="0.25">
      <c r="A197" s="46">
        <v>98</v>
      </c>
      <c r="B197" s="47">
        <v>0</v>
      </c>
      <c r="C197" s="169" t="s">
        <v>221</v>
      </c>
      <c r="D197" s="67" t="s">
        <v>82</v>
      </c>
      <c r="E197" s="68">
        <f>$F198</f>
        <v>3289</v>
      </c>
      <c r="F197" s="116">
        <f>F198</f>
        <v>3289</v>
      </c>
      <c r="G197" s="70">
        <v>8.42</v>
      </c>
      <c r="H197" s="53">
        <f>IF(AND(G197&gt;6.8,G197&lt;11.3),IF(B197=1,ROUNDDOWN(58.015*(11.26-G197)^1.81,0),ROUNDDOWN(58.015*(11.5-G197)^1.81,0)),0)</f>
        <v>444</v>
      </c>
      <c r="I197" s="54">
        <v>3</v>
      </c>
      <c r="J197" s="55" t="s">
        <v>17</v>
      </c>
      <c r="K197" s="56">
        <v>37.520000000000003</v>
      </c>
      <c r="L197" s="57">
        <f>X197</f>
        <v>344</v>
      </c>
      <c r="M197" s="58">
        <v>148</v>
      </c>
      <c r="N197" s="59">
        <f>IF(AND(M197&gt;75),ROUNDDOWN(0.8465*(M197-75)^1.42,0),0)</f>
        <v>374</v>
      </c>
      <c r="O197" s="58">
        <v>413</v>
      </c>
      <c r="P197" s="59">
        <f>IF(AND(O197&gt;210),ROUNDDOWN(0.14354*(O197-220)^1.4,0),0)</f>
        <v>227</v>
      </c>
      <c r="Q197" s="60">
        <v>55.79</v>
      </c>
      <c r="R197" s="59">
        <f>IF(AND(Q197&gt;10),ROUNDDOWN(5.33*(Q197-10)^1.1,0),0)</f>
        <v>357</v>
      </c>
      <c r="S197" s="61">
        <v>33.22</v>
      </c>
      <c r="T197" s="59">
        <f>IF(AND(S197&gt;26.8,S197&lt;44.24),IF(B197=1,ROUNDDOWN(4.86338*(44-S197)^1.81,0),ROUNDDOWN(4.86338*(44.24-S197)^1.81,0)),0)</f>
        <v>374</v>
      </c>
      <c r="U197" s="62"/>
      <c r="V197" s="71" t="s">
        <v>222</v>
      </c>
      <c r="W197" s="64">
        <f>I197*60+K197</f>
        <v>217.52</v>
      </c>
      <c r="X197" s="65">
        <f>IF(W197&gt;0,(INT(POWER(305.5-W197,1.85)*0.08713)),0)</f>
        <v>344</v>
      </c>
      <c r="Y197" s="139"/>
      <c r="Z197" s="175"/>
      <c r="AA197" s="175"/>
      <c r="AB197" s="175"/>
      <c r="AC197" s="175"/>
      <c r="AD197" s="176"/>
      <c r="AE197" s="177"/>
      <c r="AF197" s="139"/>
    </row>
    <row r="198" spans="1:32" ht="12.75" customHeight="1" thickBot="1" x14ac:dyDescent="0.25">
      <c r="A198" s="46"/>
      <c r="B198" s="47">
        <f>IF($A$1=1,"",B197)</f>
        <v>0</v>
      </c>
      <c r="C198" s="48" t="str">
        <f>IF($A$1=1,"",C197)</f>
        <v>ZŠ Prokopa Holého Louny</v>
      </c>
      <c r="D198" s="49" t="str">
        <f>IF($A$1=1,"",D197)</f>
        <v>Ú</v>
      </c>
      <c r="E198" s="50"/>
      <c r="F198" s="51">
        <f>H197+H198+L197+L198+N197+N198+P197+P198+R197+R198+T197</f>
        <v>3289</v>
      </c>
      <c r="G198" s="52">
        <v>8.5500000000000007</v>
      </c>
      <c r="H198" s="53">
        <f>IF(AND(G198&gt;6.8,G198&lt;11.3),IF(B198=1,ROUNDDOWN(58.015*(11.26-G198)^1.81,0),ROUNDDOWN(58.015*(11.5-G198)^1.81,0)),0)</f>
        <v>411</v>
      </c>
      <c r="I198" s="54">
        <v>0</v>
      </c>
      <c r="J198" s="55" t="s">
        <v>17</v>
      </c>
      <c r="K198" s="56">
        <v>0</v>
      </c>
      <c r="L198" s="57">
        <f>X198</f>
        <v>0</v>
      </c>
      <c r="M198" s="58">
        <v>132</v>
      </c>
      <c r="N198" s="59">
        <f>IF(AND(M198&gt;75),ROUNDDOWN(0.8465*(M198-75)^1.42,0),0)</f>
        <v>263</v>
      </c>
      <c r="O198" s="58">
        <v>396</v>
      </c>
      <c r="P198" s="59">
        <f>IF(AND(O198&gt;210),ROUNDDOWN(0.14354*(O198-220)^1.4,0),0)</f>
        <v>199</v>
      </c>
      <c r="Q198" s="60">
        <v>48.63</v>
      </c>
      <c r="R198" s="59">
        <f>IF(AND(Q198&gt;10),ROUNDDOWN(5.33*(Q198-10)^1.1,0),0)</f>
        <v>296</v>
      </c>
      <c r="S198" s="61"/>
      <c r="T198" s="59"/>
      <c r="U198" s="62"/>
      <c r="V198" s="63"/>
      <c r="W198" s="64">
        <f>I198*60+K198</f>
        <v>0</v>
      </c>
      <c r="X198" s="65">
        <f>IF(W198&gt;0,(INT(POWER(305.5-W198,1.85)*0.08713)),0)</f>
        <v>0</v>
      </c>
      <c r="Y198" s="139"/>
      <c r="Z198" s="175"/>
      <c r="AA198" s="175"/>
      <c r="AB198" s="175"/>
      <c r="AC198" s="175"/>
      <c r="AD198" s="176"/>
      <c r="AE198" s="177"/>
    </row>
    <row r="199" spans="1:32" ht="12.75" customHeight="1" thickBot="1" x14ac:dyDescent="0.25">
      <c r="A199" s="46">
        <v>99</v>
      </c>
      <c r="B199" s="47">
        <v>0</v>
      </c>
      <c r="C199" s="181" t="s">
        <v>223</v>
      </c>
      <c r="D199" s="67" t="s">
        <v>94</v>
      </c>
      <c r="E199" s="68">
        <v>3274</v>
      </c>
      <c r="F199" s="116">
        <f>F200</f>
        <v>3274</v>
      </c>
      <c r="G199" s="70"/>
      <c r="H199" s="53">
        <f>IF(AND(G199&gt;6.8,G199&lt;11.3),IF(B199=1,ROUNDDOWN(58.015*(11.26-G199)^1.81,0),ROUNDDOWN(58.015*(11.5-G199)^1.81,0)),0)</f>
        <v>0</v>
      </c>
      <c r="I199" s="54"/>
      <c r="J199" s="55" t="s">
        <v>17</v>
      </c>
      <c r="K199" s="56"/>
      <c r="L199" s="57">
        <f>X199</f>
        <v>0</v>
      </c>
      <c r="M199" s="58"/>
      <c r="N199" s="59">
        <f>IF(AND(M199&gt;75),ROUNDDOWN(0.8465*(M199-75)^1.42,0),0)</f>
        <v>0</v>
      </c>
      <c r="O199" s="58"/>
      <c r="P199" s="59">
        <f>IF(AND(O199&gt;210),ROUNDDOWN(0.14354*(O199-220)^1.4,0),0)</f>
        <v>0</v>
      </c>
      <c r="Q199" s="58"/>
      <c r="R199" s="59">
        <f>IF(AND(Q199&gt;10),ROUNDDOWN(5.33*(Q199-10)^1.1,0),0)</f>
        <v>0</v>
      </c>
      <c r="S199" s="61"/>
      <c r="T199" s="59">
        <f>IF(AND(S199&gt;26.8,S199&lt;44.24),IF(B199=1,ROUNDDOWN(4.86338*(44-S199)^1.81,0),ROUNDDOWN(4.86338*(44.24-S199)^1.81,0)),0)</f>
        <v>0</v>
      </c>
      <c r="U199" s="62"/>
      <c r="V199" s="71" t="s">
        <v>224</v>
      </c>
      <c r="W199" s="64">
        <f>I199*60+K199</f>
        <v>0</v>
      </c>
      <c r="X199" s="65">
        <f>IF(W199&gt;0,(INT(POWER(305.5-W199,1.85)*0.08713)),0)</f>
        <v>0</v>
      </c>
      <c r="Y199" s="142"/>
      <c r="Z199" s="175"/>
      <c r="AA199" s="175"/>
      <c r="AB199" s="175"/>
      <c r="AC199" s="175"/>
      <c r="AD199" s="176"/>
      <c r="AE199" s="177"/>
    </row>
    <row r="200" spans="1:32" ht="12.75" customHeight="1" thickBot="1" x14ac:dyDescent="0.25">
      <c r="A200" s="46"/>
      <c r="B200" s="47">
        <f>IF($A$1=1,"",B199)</f>
        <v>0</v>
      </c>
      <c r="C200" s="48" t="str">
        <f>IF($A$1=1,"",C199)</f>
        <v>ZŠ J. Hlávky Přeštice</v>
      </c>
      <c r="D200" s="49" t="str">
        <f>IF($A$1=1,"",D199)</f>
        <v>PL</v>
      </c>
      <c r="E200" s="50"/>
      <c r="F200" s="51">
        <f>E199</f>
        <v>3274</v>
      </c>
      <c r="G200" s="52"/>
      <c r="H200" s="53">
        <f>IF(AND(G200&gt;6.8,G200&lt;11.3),IF(B200=1,ROUNDDOWN(58.015*(11.26-G200)^1.81,0),ROUNDDOWN(58.015*(11.5-G200)^1.81,0)),0)</f>
        <v>0</v>
      </c>
      <c r="I200" s="54"/>
      <c r="J200" s="55" t="s">
        <v>17</v>
      </c>
      <c r="K200" s="114"/>
      <c r="L200" s="57">
        <f>X200</f>
        <v>0</v>
      </c>
      <c r="M200" s="58"/>
      <c r="N200" s="59">
        <f>IF(AND(M200&gt;75),ROUNDDOWN(0.8465*(M200-75)^1.42,0),0)</f>
        <v>0</v>
      </c>
      <c r="O200" s="58"/>
      <c r="P200" s="59">
        <f>IF(AND(O200&gt;210),ROUNDDOWN(0.14354*(O200-220)^1.4,0),0)</f>
        <v>0</v>
      </c>
      <c r="Q200" s="58"/>
      <c r="R200" s="59">
        <f>IF(AND(Q200&gt;10),ROUNDDOWN(5.33*(Q200-10)^1.1,0),0)</f>
        <v>0</v>
      </c>
      <c r="S200" s="61"/>
      <c r="T200" s="59"/>
      <c r="U200" s="62"/>
      <c r="V200" s="63"/>
      <c r="W200" s="64">
        <f>I200*60+K200</f>
        <v>0</v>
      </c>
      <c r="X200" s="65">
        <f>IF(W200&gt;0,(INT(POWER(305.5-W200,1.85)*0.08713)),0)</f>
        <v>0</v>
      </c>
      <c r="Y200" s="138"/>
      <c r="Z200" s="175"/>
      <c r="AA200" s="175"/>
      <c r="AB200" s="175"/>
      <c r="AC200" s="175"/>
      <c r="AD200" s="176"/>
      <c r="AE200" s="177"/>
    </row>
    <row r="201" spans="1:32" ht="12.75" customHeight="1" thickBot="1" x14ac:dyDescent="0.25">
      <c r="A201" s="46">
        <v>100</v>
      </c>
      <c r="B201" s="47">
        <v>0</v>
      </c>
      <c r="C201" s="181" t="s">
        <v>225</v>
      </c>
      <c r="D201" s="67" t="s">
        <v>127</v>
      </c>
      <c r="E201" s="68">
        <v>3238</v>
      </c>
      <c r="F201" s="116">
        <f>F202</f>
        <v>3238</v>
      </c>
      <c r="G201" s="70"/>
      <c r="H201" s="53">
        <f>IF(AND(G201&gt;6.8,G201&lt;11.3),IF(B201=1,ROUNDDOWN(58.015*(11.26-G201)^1.81,0),ROUNDDOWN(58.015*(11.5-G201)^1.81,0)),0)</f>
        <v>0</v>
      </c>
      <c r="I201" s="54"/>
      <c r="J201" s="55" t="s">
        <v>17</v>
      </c>
      <c r="K201" s="56"/>
      <c r="L201" s="57">
        <f>X201</f>
        <v>0</v>
      </c>
      <c r="M201" s="58"/>
      <c r="N201" s="59">
        <f>IF(AND(M201&gt;75),ROUNDDOWN(0.8465*(M201-75)^1.42,0),0)</f>
        <v>0</v>
      </c>
      <c r="O201" s="58"/>
      <c r="P201" s="59">
        <f>IF(AND(O201&gt;210),ROUNDDOWN(0.14354*(O201-220)^1.4,0),0)</f>
        <v>0</v>
      </c>
      <c r="Q201" s="60"/>
      <c r="R201" s="59">
        <f>IF(AND(Q201&gt;10),ROUNDDOWN(5.33*(Q201-10)^1.1,0),0)</f>
        <v>0</v>
      </c>
      <c r="S201" s="61"/>
      <c r="T201" s="59">
        <f>IF(AND(S201&gt;26.8,S201&lt;44.24),IF(B201=1,ROUNDDOWN(4.86338*(44-S201)^1.81,0),ROUNDDOWN(4.86338*(44.24-S201)^1.81,0)),0)</f>
        <v>0</v>
      </c>
      <c r="U201" s="62"/>
      <c r="V201" s="71" t="s">
        <v>226</v>
      </c>
      <c r="W201" s="64">
        <f>I201*60+K201</f>
        <v>0</v>
      </c>
      <c r="X201" s="65">
        <f>IF(W201&gt;0,(INT(POWER(305.5-W201,1.85)*0.08713)),0)</f>
        <v>0</v>
      </c>
      <c r="Y201" s="139"/>
      <c r="Z201" s="175"/>
      <c r="AA201" s="175"/>
      <c r="AB201" s="175"/>
      <c r="AC201" s="175"/>
      <c r="AD201" s="176"/>
      <c r="AE201" s="177"/>
    </row>
    <row r="202" spans="1:32" ht="12.75" customHeight="1" thickBot="1" x14ac:dyDescent="0.25">
      <c r="A202" s="46"/>
      <c r="B202" s="47">
        <f>IF($A$1=1,"",B201)</f>
        <v>0</v>
      </c>
      <c r="C202" s="48" t="str">
        <f>IF($A$1=1,"",C201)</f>
        <v>ZŠ Třebíč, Benešova</v>
      </c>
      <c r="D202" s="49" t="str">
        <f>IF($A$1=1,"",D201)</f>
        <v>V</v>
      </c>
      <c r="E202" s="50"/>
      <c r="F202" s="51">
        <f>E201</f>
        <v>3238</v>
      </c>
      <c r="G202" s="52"/>
      <c r="H202" s="53">
        <f>IF(AND(G202&gt;6.8,G202&lt;11.3),IF(B202=1,ROUNDDOWN(58.015*(11.26-G202)^1.81,0),ROUNDDOWN(58.015*(11.5-G202)^1.81,0)),0)</f>
        <v>0</v>
      </c>
      <c r="I202" s="54"/>
      <c r="J202" s="55" t="s">
        <v>17</v>
      </c>
      <c r="K202" s="56"/>
      <c r="L202" s="57">
        <f>X202</f>
        <v>0</v>
      </c>
      <c r="M202" s="58"/>
      <c r="N202" s="59">
        <f>IF(AND(M202&gt;75),ROUNDDOWN(0.8465*(M202-75)^1.42,0),0)</f>
        <v>0</v>
      </c>
      <c r="O202" s="58"/>
      <c r="P202" s="59">
        <f>IF(AND(O202&gt;210),ROUNDDOWN(0.14354*(O202-220)^1.4,0),0)</f>
        <v>0</v>
      </c>
      <c r="Q202" s="58"/>
      <c r="R202" s="59">
        <f>IF(AND(Q202&gt;10),ROUNDDOWN(5.33*(Q202-10)^1.1,0),0)</f>
        <v>0</v>
      </c>
      <c r="S202" s="61"/>
      <c r="T202" s="59"/>
      <c r="U202" s="62"/>
      <c r="V202" s="63"/>
      <c r="W202" s="64">
        <f>I202*60+K202</f>
        <v>0</v>
      </c>
      <c r="X202" s="65">
        <f>IF(W202&gt;0,(INT(POWER(305.5-W202,1.85)*0.08713)),0)</f>
        <v>0</v>
      </c>
      <c r="Y202" s="139"/>
      <c r="Z202" s="175"/>
      <c r="AA202" s="175"/>
      <c r="AB202" s="175"/>
      <c r="AC202" s="175"/>
      <c r="AD202" s="176"/>
      <c r="AE202" s="177"/>
    </row>
    <row r="203" spans="1:32" ht="12.75" customHeight="1" thickBot="1" x14ac:dyDescent="0.25">
      <c r="A203" s="46">
        <v>101</v>
      </c>
      <c r="B203" s="47">
        <v>0</v>
      </c>
      <c r="C203" s="169" t="s">
        <v>227</v>
      </c>
      <c r="D203" s="67" t="s">
        <v>68</v>
      </c>
      <c r="E203" s="68">
        <f>$F204</f>
        <v>3231</v>
      </c>
      <c r="F203" s="116">
        <f>F204</f>
        <v>3231</v>
      </c>
      <c r="G203" s="70">
        <v>9.39</v>
      </c>
      <c r="H203" s="53">
        <f>IF(AND(G203&gt;6.8,G203&lt;11.3),IF(B203=1,ROUNDDOWN(58.015*(11.26-G203)^1.81,0),ROUNDDOWN(58.015*(11.5-G203)^1.81,0)),0)</f>
        <v>224</v>
      </c>
      <c r="I203" s="54">
        <v>3</v>
      </c>
      <c r="J203" s="55" t="s">
        <v>17</v>
      </c>
      <c r="K203" s="56">
        <v>31.35</v>
      </c>
      <c r="L203" s="57">
        <f>X203</f>
        <v>390</v>
      </c>
      <c r="M203" s="58">
        <v>143</v>
      </c>
      <c r="N203" s="59">
        <f>IF(AND(M203&gt;75),ROUNDDOWN(0.8465*(M203-75)^1.42,0),0)</f>
        <v>338</v>
      </c>
      <c r="O203" s="58">
        <v>403</v>
      </c>
      <c r="P203" s="59">
        <f>IF(AND(O203&gt;210),ROUNDDOWN(0.14354*(O203-220)^1.4,0),0)</f>
        <v>211</v>
      </c>
      <c r="Q203" s="60">
        <v>56.65</v>
      </c>
      <c r="R203" s="59">
        <f>IF(AND(Q203&gt;10),ROUNDDOWN(5.33*(Q203-10)^1.1,0),0)</f>
        <v>365</v>
      </c>
      <c r="S203" s="61">
        <v>35.799999999999997</v>
      </c>
      <c r="T203" s="59">
        <f>IF(AND(S203&gt;26.8,S203&lt;44.24),IF(B203=1,ROUNDDOWN(4.86338*(44-S203)^1.81,0),ROUNDDOWN(4.86338*(44.24-S203)^1.81,0)),0)</f>
        <v>231</v>
      </c>
      <c r="U203" s="62"/>
      <c r="V203" s="71" t="s">
        <v>228</v>
      </c>
      <c r="W203" s="64">
        <f>I203*60+K203</f>
        <v>211.35</v>
      </c>
      <c r="X203" s="65">
        <f>IF(W203&gt;0,(INT(POWER(305.5-W203,1.85)*0.08713)),0)</f>
        <v>390</v>
      </c>
      <c r="Y203" s="139"/>
      <c r="Z203" s="178"/>
      <c r="AA203" s="178"/>
      <c r="AB203" s="178"/>
      <c r="AC203" s="178"/>
      <c r="AD203" s="178"/>
      <c r="AE203" s="178"/>
    </row>
    <row r="204" spans="1:32" ht="12.75" customHeight="1" x14ac:dyDescent="0.2">
      <c r="A204" s="136"/>
      <c r="B204" s="47">
        <f>IF($A$1=1,"",B203)</f>
        <v>0</v>
      </c>
      <c r="C204" s="48" t="str">
        <f>IF($A$1=1,"",C203)</f>
        <v>ZŠ Krále J.z Poděbrad Strakonice</v>
      </c>
      <c r="D204" s="49" t="str">
        <f>IF($A$1=1,"",D203)</f>
        <v>JČ</v>
      </c>
      <c r="E204" s="50"/>
      <c r="F204" s="51">
        <f>H203+H204+L203+L204+N203+N204+P203+P204+R203+R204+T203</f>
        <v>3231</v>
      </c>
      <c r="G204" s="52">
        <v>9.41</v>
      </c>
      <c r="H204" s="53">
        <f>IF(AND(G204&gt;6.8,G204&lt;11.3),IF(B204=1,ROUNDDOWN(58.015*(11.26-G204)^1.81,0),ROUNDDOWN(58.015*(11.5-G204)^1.81,0)),0)</f>
        <v>220</v>
      </c>
      <c r="I204" s="54">
        <v>3</v>
      </c>
      <c r="J204" s="55" t="s">
        <v>17</v>
      </c>
      <c r="K204" s="56">
        <v>33.54</v>
      </c>
      <c r="L204" s="57">
        <f>X204</f>
        <v>373</v>
      </c>
      <c r="M204" s="58">
        <v>143</v>
      </c>
      <c r="N204" s="59">
        <f>IF(AND(M204&gt;75),ROUNDDOWN(0.8465*(M204-75)^1.42,0),0)</f>
        <v>338</v>
      </c>
      <c r="O204" s="58">
        <v>386</v>
      </c>
      <c r="P204" s="59">
        <f>IF(AND(O204&gt;210),ROUNDDOWN(0.14354*(O204-220)^1.4,0),0)</f>
        <v>184</v>
      </c>
      <c r="Q204" s="60">
        <v>55.77</v>
      </c>
      <c r="R204" s="59">
        <f>IF(AND(Q204&gt;10),ROUNDDOWN(5.33*(Q204-10)^1.1,0),0)</f>
        <v>357</v>
      </c>
      <c r="S204" s="61"/>
      <c r="T204" s="59"/>
      <c r="U204" s="62"/>
      <c r="V204" s="63"/>
      <c r="W204" s="64">
        <f>I204*60+K204</f>
        <v>213.54</v>
      </c>
      <c r="X204" s="65">
        <f>IF(W204&gt;0,(INT(POWER(305.5-W204,1.85)*0.08713)),0)</f>
        <v>373</v>
      </c>
      <c r="Y204" s="139"/>
    </row>
    <row r="205" spans="1:32" ht="12.75" customHeight="1" thickBot="1" x14ac:dyDescent="0.25">
      <c r="A205" s="46">
        <v>102</v>
      </c>
      <c r="B205" s="47">
        <v>0</v>
      </c>
      <c r="C205" s="181" t="s">
        <v>229</v>
      </c>
      <c r="D205" s="67" t="s">
        <v>173</v>
      </c>
      <c r="E205" s="68">
        <v>3136</v>
      </c>
      <c r="F205" s="116">
        <f>F206</f>
        <v>3136</v>
      </c>
      <c r="G205" s="70"/>
      <c r="H205" s="53">
        <f>IF(AND(G205&gt;6.8,G205&lt;11.3),IF(B205=1,ROUNDDOWN(58.015*(11.26-G205)^1.81,0),ROUNDDOWN(58.015*(11.5-G205)^1.81,0)),0)</f>
        <v>0</v>
      </c>
      <c r="I205" s="54"/>
      <c r="J205" s="55" t="s">
        <v>17</v>
      </c>
      <c r="K205" s="56"/>
      <c r="L205" s="57">
        <f>X205</f>
        <v>0</v>
      </c>
      <c r="M205" s="58"/>
      <c r="N205" s="59">
        <f>IF(AND(M205&gt;75),ROUNDDOWN(0.8465*(M205-75)^1.42,0),0)</f>
        <v>0</v>
      </c>
      <c r="O205" s="58"/>
      <c r="P205" s="59">
        <f>IF(AND(O205&gt;210),ROUNDDOWN(0.14354*(O205-220)^1.4,0),0)</f>
        <v>0</v>
      </c>
      <c r="Q205" s="60"/>
      <c r="R205" s="59">
        <f>IF(AND(Q205&gt;10),ROUNDDOWN(5.33*(Q205-10)^1.1,0),0)</f>
        <v>0</v>
      </c>
      <c r="S205" s="61"/>
      <c r="T205" s="59">
        <f>IF(AND(S205&gt;26.8,S205&lt;44.24),IF(B205=1,ROUNDDOWN(4.86338*(44-S205)^1.81,0),ROUNDDOWN(4.86338*(44.24-S205)^1.81,0)),0)</f>
        <v>0</v>
      </c>
      <c r="U205" s="62"/>
      <c r="V205" s="71" t="s">
        <v>230</v>
      </c>
      <c r="W205" s="64">
        <f>I205*60+K205</f>
        <v>0</v>
      </c>
      <c r="X205" s="65">
        <f>IF(W205&gt;0,(INT(POWER(305.5-W205,1.85)*0.08713)),0)</f>
        <v>0</v>
      </c>
      <c r="Y205" s="139"/>
    </row>
    <row r="206" spans="1:32" ht="12.75" customHeight="1" x14ac:dyDescent="0.2">
      <c r="A206" s="46"/>
      <c r="B206" s="47">
        <f>IF($A$1=1,"",B205)</f>
        <v>0</v>
      </c>
      <c r="C206" s="48" t="str">
        <f>IF($A$1=1,"",C205)</f>
        <v>ZŠ Karlovy Vary - Konečná</v>
      </c>
      <c r="D206" s="49" t="str">
        <f>IF($A$1=1,"",D205)</f>
        <v>KV</v>
      </c>
      <c r="E206" s="50"/>
      <c r="F206" s="51">
        <f>E205</f>
        <v>3136</v>
      </c>
      <c r="G206" s="52"/>
      <c r="H206" s="53">
        <f>IF(AND(G206&gt;6.8,G206&lt;11.3),IF(B206=1,ROUNDDOWN(58.015*(11.26-G206)^1.81,0),ROUNDDOWN(58.015*(11.5-G206)^1.81,0)),0)</f>
        <v>0</v>
      </c>
      <c r="I206" s="54"/>
      <c r="J206" s="55" t="s">
        <v>17</v>
      </c>
      <c r="K206" s="56"/>
      <c r="L206" s="57">
        <f>X206</f>
        <v>0</v>
      </c>
      <c r="M206" s="58"/>
      <c r="N206" s="59">
        <f>IF(AND(M206&gt;75),ROUNDDOWN(0.8465*(M206-75)^1.42,0),0)</f>
        <v>0</v>
      </c>
      <c r="O206" s="58"/>
      <c r="P206" s="59">
        <f>IF(AND(O206&gt;210),ROUNDDOWN(0.14354*(O206-220)^1.4,0),0)</f>
        <v>0</v>
      </c>
      <c r="Q206" s="58"/>
      <c r="R206" s="59">
        <f>IF(AND(Q206&gt;10),ROUNDDOWN(5.33*(Q206-10)^1.1,0),0)</f>
        <v>0</v>
      </c>
      <c r="S206" s="61"/>
      <c r="T206" s="59"/>
      <c r="U206" s="62"/>
      <c r="V206" s="63"/>
      <c r="W206" s="64">
        <f>I206*60+K206</f>
        <v>0</v>
      </c>
      <c r="X206" s="65">
        <f>IF(W206&gt;0,(INT(POWER(305.5-W206,1.85)*0.08713)),0)</f>
        <v>0</v>
      </c>
      <c r="Y206" s="139"/>
    </row>
    <row r="207" spans="1:32" ht="12.75" customHeight="1" thickBot="1" x14ac:dyDescent="0.25">
      <c r="A207" s="46">
        <v>103</v>
      </c>
      <c r="B207" s="47">
        <v>0</v>
      </c>
      <c r="C207" s="180" t="s">
        <v>231</v>
      </c>
      <c r="D207" s="67" t="s">
        <v>87</v>
      </c>
      <c r="E207" s="68">
        <v>3112</v>
      </c>
      <c r="F207" s="116">
        <f>F208</f>
        <v>3112</v>
      </c>
      <c r="G207" s="70"/>
      <c r="H207" s="53">
        <f>IF(AND(G207&gt;6.8,G207&lt;11.3),IF(B207=1,ROUNDDOWN(58.015*(11.26-G207)^1.81,0),ROUNDDOWN(58.015*(11.5-G207)^1.81,0)),0)</f>
        <v>0</v>
      </c>
      <c r="I207" s="54"/>
      <c r="J207" s="55" t="s">
        <v>17</v>
      </c>
      <c r="K207" s="56"/>
      <c r="L207" s="57">
        <f>X207</f>
        <v>0</v>
      </c>
      <c r="M207" s="58"/>
      <c r="N207" s="59">
        <f>IF(AND(M207&gt;75),ROUNDDOWN(0.8465*(M207-75)^1.42,0),0)</f>
        <v>0</v>
      </c>
      <c r="O207" s="58"/>
      <c r="P207" s="59">
        <f>IF(AND(O207&gt;210),ROUNDDOWN(0.14354*(O207-220)^1.4,0),0)</f>
        <v>0</v>
      </c>
      <c r="Q207" s="58"/>
      <c r="R207" s="59">
        <f>IF(AND(Q207&gt;10),ROUNDDOWN(5.33*(Q207-10)^1.1,0),0)</f>
        <v>0</v>
      </c>
      <c r="S207" s="61"/>
      <c r="T207" s="59">
        <f>IF(AND(S207&gt;26.8,S207&lt;44.24),IF(B207=1,ROUNDDOWN(4.86338*(44-S207)^1.81,0),ROUNDDOWN(4.86338*(44.24-S207)^1.81,0)),0)</f>
        <v>0</v>
      </c>
      <c r="U207" s="62"/>
      <c r="V207" s="71" t="s">
        <v>232</v>
      </c>
      <c r="W207" s="64">
        <f>I207*60+K207</f>
        <v>0</v>
      </c>
      <c r="X207" s="65">
        <f>IF(W207&gt;0,(INT(POWER(305.5-W207,1.85)*0.08713)),0)</f>
        <v>0</v>
      </c>
      <c r="Y207" s="139"/>
    </row>
    <row r="208" spans="1:32" ht="12.75" customHeight="1" x14ac:dyDescent="0.2">
      <c r="A208" s="46"/>
      <c r="B208" s="47">
        <f>IF($A$1=1,"",B207)</f>
        <v>0</v>
      </c>
      <c r="C208" s="48" t="str">
        <f>IF($A$1=1,"",C207)</f>
        <v>Gymnázium B.Hrabala Nymburk</v>
      </c>
      <c r="D208" s="49" t="str">
        <f>IF($A$1=1,"",D207)</f>
        <v>SČ V</v>
      </c>
      <c r="E208" s="50"/>
      <c r="F208" s="51">
        <f>E207</f>
        <v>3112</v>
      </c>
      <c r="G208" s="52"/>
      <c r="H208" s="53">
        <f>IF(AND(G208&gt;6.8,G208&lt;11.3),IF(B208=1,ROUNDDOWN(58.015*(11.26-G208)^1.81,0),ROUNDDOWN(58.015*(11.5-G208)^1.81,0)),0)</f>
        <v>0</v>
      </c>
      <c r="I208" s="54"/>
      <c r="J208" s="55" t="s">
        <v>17</v>
      </c>
      <c r="K208" s="114"/>
      <c r="L208" s="57">
        <f>X208</f>
        <v>0</v>
      </c>
      <c r="M208" s="58"/>
      <c r="N208" s="59">
        <f>IF(AND(M208&gt;75),ROUNDDOWN(0.8465*(M208-75)^1.42,0),0)</f>
        <v>0</v>
      </c>
      <c r="O208" s="58"/>
      <c r="P208" s="59">
        <f>IF(AND(O208&gt;210),ROUNDDOWN(0.14354*(O208-220)^1.4,0),0)</f>
        <v>0</v>
      </c>
      <c r="Q208" s="58"/>
      <c r="R208" s="59">
        <f>IF(AND(Q208&gt;10),ROUNDDOWN(5.33*(Q208-10)^1.1,0),0)</f>
        <v>0</v>
      </c>
      <c r="S208" s="61"/>
      <c r="T208" s="59"/>
      <c r="U208" s="62"/>
      <c r="V208" s="63"/>
      <c r="W208" s="64">
        <f>I208*60+K208</f>
        <v>0</v>
      </c>
      <c r="X208" s="65">
        <f>IF(W208&gt;0,(INT(POWER(305.5-W208,1.85)*0.08713)),0)</f>
        <v>0</v>
      </c>
      <c r="Y208" s="139"/>
    </row>
    <row r="209" spans="1:31" ht="12.75" customHeight="1" thickBot="1" x14ac:dyDescent="0.25">
      <c r="A209" s="46">
        <v>104</v>
      </c>
      <c r="B209" s="47">
        <v>0</v>
      </c>
      <c r="C209" s="169" t="s">
        <v>233</v>
      </c>
      <c r="D209" s="67" t="s">
        <v>63</v>
      </c>
      <c r="E209" s="68">
        <f>$F210</f>
        <v>2883</v>
      </c>
      <c r="F209" s="116">
        <f>F210</f>
        <v>2883</v>
      </c>
      <c r="G209" s="70">
        <v>8.82</v>
      </c>
      <c r="H209" s="53">
        <f>IF(AND(G209&gt;6.8,G209&lt;11.3),IF(B209=1,ROUNDDOWN(58.015*(11.26-G209)^1.81,0),ROUNDDOWN(58.015*(11.5-G209)^1.81,0)),0)</f>
        <v>345</v>
      </c>
      <c r="I209" s="54">
        <v>3</v>
      </c>
      <c r="J209" s="55" t="s">
        <v>17</v>
      </c>
      <c r="K209" s="56">
        <v>33.26</v>
      </c>
      <c r="L209" s="57">
        <f>X209</f>
        <v>376</v>
      </c>
      <c r="M209" s="58">
        <v>119</v>
      </c>
      <c r="N209" s="59">
        <f>IF(AND(M209&gt;75),ROUNDDOWN(0.8465*(M209-75)^1.42,0),0)</f>
        <v>182</v>
      </c>
      <c r="O209" s="58">
        <v>432</v>
      </c>
      <c r="P209" s="59">
        <f>IF(AND(O209&gt;210),ROUNDDOWN(0.14354*(O209-220)^1.4,0),0)</f>
        <v>259</v>
      </c>
      <c r="Q209" s="60">
        <v>48.8</v>
      </c>
      <c r="R209" s="59">
        <f>IF(AND(Q209&gt;10),ROUNDDOWN(5.33*(Q209-10)^1.1,0),0)</f>
        <v>298</v>
      </c>
      <c r="S209" s="61">
        <v>33.89</v>
      </c>
      <c r="T209" s="59">
        <f>IF(AND(S209&gt;26.8,S209&lt;44.24),IF(B209=1,ROUNDDOWN(4.86338*(44-S209)^1.81,0),ROUNDDOWN(4.86338*(44.24-S209)^1.81,0)),0)</f>
        <v>334</v>
      </c>
      <c r="U209" s="62"/>
      <c r="V209" s="71" t="s">
        <v>137</v>
      </c>
      <c r="W209" s="64">
        <f>I209*60+K209</f>
        <v>213.26</v>
      </c>
      <c r="X209" s="65">
        <f>IF(W209&gt;0,(INT(POWER(305.5-W209,1.85)*0.08713)),0)</f>
        <v>376</v>
      </c>
      <c r="Y209" s="139"/>
    </row>
    <row r="210" spans="1:31" ht="12.75" customHeight="1" x14ac:dyDescent="0.2">
      <c r="A210" s="136"/>
      <c r="B210" s="47">
        <f>IF($A$1=1,"",B209)</f>
        <v>0</v>
      </c>
      <c r="C210" s="48" t="str">
        <f>IF($A$1=1,"",C209)</f>
        <v>ZŠ Svitavy</v>
      </c>
      <c r="D210" s="49" t="str">
        <f>IF($A$1=1,"",D209)</f>
        <v>PE</v>
      </c>
      <c r="E210" s="50"/>
      <c r="F210" s="159">
        <f>H209+H210+L209+L210+N209+N210+P209+P210+R209+R210+T209</f>
        <v>2883</v>
      </c>
      <c r="G210" s="160">
        <v>9.0500000000000007</v>
      </c>
      <c r="H210" s="161">
        <f>IF(AND(G210&gt;6.8,G210&lt;11.3),IF(B210=1,ROUNDDOWN(58.015*(11.26-G210)^1.81,0),ROUNDDOWN(58.015*(11.5-G210)^1.81,0)),0)</f>
        <v>293</v>
      </c>
      <c r="I210" s="162">
        <v>3</v>
      </c>
      <c r="J210" s="163" t="s">
        <v>17</v>
      </c>
      <c r="K210" s="183">
        <v>40.17</v>
      </c>
      <c r="L210" s="73">
        <f>X210</f>
        <v>325</v>
      </c>
      <c r="M210" s="74">
        <v>0</v>
      </c>
      <c r="N210" s="75">
        <f>IF(AND(M210&gt;75),ROUNDDOWN(0.8465*(M210-75)^1.42,0),0)</f>
        <v>0</v>
      </c>
      <c r="O210" s="74">
        <v>405</v>
      </c>
      <c r="P210" s="75">
        <f>IF(AND(O210&gt;210),ROUNDDOWN(0.14354*(O210-220)^1.4,0),0)</f>
        <v>214</v>
      </c>
      <c r="Q210" s="74">
        <v>43.99</v>
      </c>
      <c r="R210" s="75">
        <f>IF(AND(Q210&gt;10),ROUNDDOWN(5.33*(Q210-10)^1.1,0),0)</f>
        <v>257</v>
      </c>
      <c r="S210" s="76"/>
      <c r="T210" s="75"/>
      <c r="U210" s="77"/>
      <c r="V210" s="78"/>
      <c r="W210" s="79">
        <f>I210*60+K210</f>
        <v>220.17000000000002</v>
      </c>
      <c r="X210" s="80">
        <f>IF(W210&gt;0,(INT(POWER(305.5-W210,1.85)*0.08713)),0)</f>
        <v>325</v>
      </c>
      <c r="Y210" s="142"/>
    </row>
    <row r="211" spans="1:31" ht="12.75" customHeight="1" x14ac:dyDescent="0.2">
      <c r="A211" s="46">
        <v>105</v>
      </c>
      <c r="B211" s="82">
        <v>0</v>
      </c>
      <c r="C211" s="66"/>
      <c r="D211" s="83"/>
      <c r="E211" s="84">
        <f>$F212</f>
        <v>0</v>
      </c>
      <c r="F211" s="164">
        <f>F212</f>
        <v>0</v>
      </c>
      <c r="G211" s="165"/>
      <c r="H211" s="166">
        <f>IF(AND(G211&gt;6.8,G211&lt;11.3),IF(B211=1,ROUNDDOWN(58.015*(11.26-G211)^1.81,0),ROUNDDOWN(58.015*(11.5-G211)^1.81,0)),0)</f>
        <v>0</v>
      </c>
      <c r="I211" s="166"/>
      <c r="J211" s="167" t="s">
        <v>17</v>
      </c>
      <c r="K211" s="90"/>
      <c r="L211" s="91">
        <f>X211</f>
        <v>0</v>
      </c>
      <c r="M211" s="92"/>
      <c r="N211" s="93">
        <f>IF(AND(M211&gt;75),ROUNDDOWN(0.8465*(M211-75)^1.42,0),0)</f>
        <v>0</v>
      </c>
      <c r="O211" s="92"/>
      <c r="P211" s="93">
        <f>IF(AND(O211&gt;210),ROUNDDOWN(0.14354*(O211-220)^1.4,0),0)</f>
        <v>0</v>
      </c>
      <c r="Q211" s="92"/>
      <c r="R211" s="93">
        <f>IF(AND(Q211&gt;10),ROUNDDOWN(5.33*(Q211-10)^1.1,0),0)</f>
        <v>0</v>
      </c>
      <c r="S211" s="94"/>
      <c r="T211" s="93">
        <f>IF(AND(S211&gt;26.8,S211&lt;44.24),IF(B211=1,ROUNDDOWN(4.86338*(44-S211)^1.81,0),ROUNDDOWN(4.86338*(44.24-S211)^1.81,0)),0)</f>
        <v>0</v>
      </c>
      <c r="U211" s="95"/>
      <c r="V211" s="96"/>
      <c r="W211" s="97">
        <f>I211*60+K211</f>
        <v>0</v>
      </c>
      <c r="X211" s="98">
        <f>IF(W211&gt;0,(INT(POWER(305.5-W211,1.85)*0.08713)),0)</f>
        <v>0</v>
      </c>
      <c r="Y211" s="138"/>
    </row>
    <row r="212" spans="1:31" ht="12.75" customHeight="1" thickBot="1" x14ac:dyDescent="0.25">
      <c r="A212" s="46"/>
      <c r="B212" s="184">
        <f>IF($A$1=1,"",B211)</f>
        <v>0</v>
      </c>
      <c r="C212" s="185">
        <f>IF($A$1=1,"",C211)</f>
        <v>0</v>
      </c>
      <c r="D212" s="184">
        <f>IF($A$1=1,"",D211)</f>
        <v>0</v>
      </c>
      <c r="E212" s="186"/>
      <c r="F212" s="187">
        <f>H211+H212+L211+L212+N211+N212+P211+P212+R211+R212+T211</f>
        <v>0</v>
      </c>
      <c r="G212" s="188"/>
      <c r="H212" s="189">
        <f>IF(AND(G212&gt;6.8,G212&lt;11.3),IF(B212=1,ROUNDDOWN(58.015*(11.26-G212)^1.81,0),ROUNDDOWN(58.015*(11.5-G212)^1.81,0)),0)</f>
        <v>0</v>
      </c>
      <c r="I212" s="189"/>
      <c r="J212" s="190" t="s">
        <v>17</v>
      </c>
      <c r="K212" s="191"/>
      <c r="L212" s="192">
        <f>X212</f>
        <v>0</v>
      </c>
      <c r="M212" s="193"/>
      <c r="N212" s="194">
        <f>IF(AND(M212&gt;75),ROUNDDOWN(0.8465*(M212-75)^1.42,0),0)</f>
        <v>0</v>
      </c>
      <c r="O212" s="193"/>
      <c r="P212" s="194">
        <f>IF(AND(O212&gt;210),ROUNDDOWN(0.14354*(O212-220)^1.4,0),0)</f>
        <v>0</v>
      </c>
      <c r="Q212" s="193"/>
      <c r="R212" s="194">
        <f>IF(AND(Q212&gt;10),ROUNDDOWN(5.33*(Q212-10)^1.1,0),0)</f>
        <v>0</v>
      </c>
      <c r="S212" s="195"/>
      <c r="T212" s="194"/>
      <c r="U212" s="196"/>
      <c r="V212" s="197"/>
      <c r="W212" s="198">
        <f>I212*60+K212</f>
        <v>0</v>
      </c>
      <c r="X212" s="98">
        <f>IF(W212&gt;0,(INT(POWER(305.5-W212,1.85)*0.08713)),0)</f>
        <v>0</v>
      </c>
      <c r="Y212" s="139"/>
    </row>
    <row r="213" spans="1:31" ht="12.75" customHeight="1" thickBot="1" x14ac:dyDescent="0.25">
      <c r="A213" s="199"/>
      <c r="B213" s="200"/>
      <c r="C213" s="201"/>
      <c r="D213" s="202"/>
      <c r="E213" s="203"/>
      <c r="F213" s="204"/>
      <c r="G213" s="205"/>
      <c r="H213" s="206"/>
      <c r="I213" s="207"/>
      <c r="J213" s="208"/>
      <c r="K213" s="209"/>
      <c r="L213" s="210"/>
      <c r="M213" s="205"/>
      <c r="N213" s="109"/>
      <c r="O213" s="205"/>
      <c r="P213" s="109"/>
      <c r="Q213" s="205"/>
      <c r="R213" s="109"/>
      <c r="S213" s="205"/>
      <c r="T213" s="109"/>
      <c r="U213" s="111"/>
      <c r="V213" s="211"/>
      <c r="W213" s="212"/>
      <c r="X213" s="42"/>
      <c r="Y213" s="139"/>
      <c r="Z213" s="175"/>
      <c r="AA213" s="175"/>
      <c r="AB213" s="175"/>
      <c r="AC213" s="175"/>
      <c r="AD213" s="176"/>
      <c r="AE213" s="177"/>
    </row>
    <row r="214" spans="1:31" ht="12.75" customHeight="1" thickBot="1" x14ac:dyDescent="0.25">
      <c r="A214" s="199"/>
      <c r="B214" s="213"/>
      <c r="C214" s="214"/>
      <c r="D214" s="215"/>
      <c r="E214" s="216"/>
      <c r="F214" s="217"/>
      <c r="G214" s="218"/>
      <c r="H214" s="219"/>
      <c r="I214" s="220"/>
      <c r="J214" s="221"/>
      <c r="K214" s="222"/>
      <c r="L214" s="223"/>
      <c r="M214" s="218"/>
      <c r="N214" s="59"/>
      <c r="O214" s="218"/>
      <c r="P214" s="59"/>
      <c r="Q214" s="218"/>
      <c r="R214" s="59"/>
      <c r="S214" s="218"/>
      <c r="T214" s="59"/>
      <c r="U214" s="62"/>
      <c r="V214" s="218"/>
      <c r="W214" s="224"/>
      <c r="X214" s="65"/>
      <c r="Y214" s="139"/>
      <c r="Z214" s="175"/>
      <c r="AA214" s="175"/>
      <c r="AB214" s="175"/>
      <c r="AC214" s="175"/>
      <c r="AD214" s="176"/>
      <c r="AE214" s="177"/>
    </row>
    <row r="215" spans="1:31" ht="12.75" customHeight="1" thickBot="1" x14ac:dyDescent="0.25">
      <c r="A215" s="199"/>
      <c r="B215" s="213"/>
      <c r="C215" s="225"/>
      <c r="D215" s="226"/>
      <c r="E215" s="227"/>
      <c r="F215" s="228"/>
      <c r="G215" s="229"/>
      <c r="H215" s="219"/>
      <c r="I215" s="219"/>
      <c r="J215" s="221"/>
      <c r="K215" s="230"/>
      <c r="L215" s="223"/>
      <c r="M215" s="63"/>
      <c r="N215" s="59"/>
      <c r="O215" s="63"/>
      <c r="P215" s="59"/>
      <c r="Q215" s="63"/>
      <c r="R215" s="59"/>
      <c r="S215" s="61"/>
      <c r="T215" s="59"/>
      <c r="U215" s="62"/>
      <c r="V215" s="231"/>
      <c r="W215" s="224"/>
      <c r="X215" s="65"/>
      <c r="Y215" s="139"/>
      <c r="Z215" s="175"/>
      <c r="AA215" s="175"/>
      <c r="AB215" s="175"/>
      <c r="AC215" s="175"/>
      <c r="AD215" s="176"/>
      <c r="AE215" s="177"/>
    </row>
    <row r="216" spans="1:31" ht="12.75" customHeight="1" thickBot="1" x14ac:dyDescent="0.25">
      <c r="A216" s="199"/>
      <c r="B216" s="213"/>
      <c r="C216" s="214"/>
      <c r="D216" s="215"/>
      <c r="E216" s="216"/>
      <c r="F216" s="217"/>
      <c r="G216" s="61"/>
      <c r="H216" s="219"/>
      <c r="I216" s="219"/>
      <c r="J216" s="221"/>
      <c r="K216" s="232"/>
      <c r="L216" s="223"/>
      <c r="M216" s="63"/>
      <c r="N216" s="59"/>
      <c r="O216" s="63"/>
      <c r="P216" s="59"/>
      <c r="Q216" s="63"/>
      <c r="R216" s="59"/>
      <c r="S216" s="61"/>
      <c r="T216" s="59"/>
      <c r="U216" s="62"/>
      <c r="V216" s="63"/>
      <c r="W216" s="224"/>
      <c r="X216" s="65"/>
      <c r="Y216" s="139"/>
      <c r="Z216" s="175"/>
      <c r="AA216" s="175"/>
      <c r="AB216" s="175"/>
      <c r="AC216" s="175"/>
      <c r="AD216" s="176"/>
      <c r="AE216" s="177"/>
    </row>
    <row r="217" spans="1:31" ht="12.75" customHeight="1" thickBot="1" x14ac:dyDescent="0.25">
      <c r="A217" s="199"/>
      <c r="B217" s="213"/>
      <c r="C217" s="233"/>
      <c r="D217" s="226"/>
      <c r="E217" s="227"/>
      <c r="F217" s="228"/>
      <c r="G217" s="234"/>
      <c r="H217" s="219"/>
      <c r="I217" s="219"/>
      <c r="J217" s="221"/>
      <c r="K217" s="235"/>
      <c r="L217" s="223"/>
      <c r="M217" s="236"/>
      <c r="N217" s="59"/>
      <c r="O217" s="236"/>
      <c r="P217" s="59"/>
      <c r="Q217" s="234"/>
      <c r="R217" s="59"/>
      <c r="S217" s="234"/>
      <c r="T217" s="59"/>
      <c r="U217" s="62"/>
      <c r="V217" s="237"/>
      <c r="W217" s="224"/>
      <c r="X217" s="65"/>
      <c r="Y217" s="139"/>
      <c r="Z217" s="178"/>
      <c r="AA217" s="178"/>
      <c r="AB217" s="178"/>
      <c r="AC217" s="178"/>
      <c r="AD217" s="178"/>
      <c r="AE217" s="178"/>
    </row>
    <row r="218" spans="1:31" ht="12.75" customHeight="1" x14ac:dyDescent="0.2">
      <c r="A218" s="199"/>
      <c r="B218" s="214"/>
      <c r="C218" s="214"/>
      <c r="D218" s="215"/>
      <c r="E218" s="238"/>
      <c r="F218" s="217"/>
      <c r="G218" s="234"/>
      <c r="H218" s="219"/>
      <c r="I218" s="219"/>
      <c r="J218" s="221"/>
      <c r="K218" s="235"/>
      <c r="L218" s="223"/>
      <c r="M218" s="236"/>
      <c r="N218" s="59"/>
      <c r="O218" s="236"/>
      <c r="P218" s="59"/>
      <c r="Q218" s="234"/>
      <c r="R218" s="59"/>
      <c r="S218" s="239"/>
      <c r="T218" s="62"/>
      <c r="U218" s="62"/>
      <c r="V218" s="63"/>
      <c r="W218" s="224"/>
      <c r="X218" s="65"/>
      <c r="Y218" s="139"/>
    </row>
    <row r="219" spans="1:31" ht="12.75" customHeight="1" thickBot="1" x14ac:dyDescent="0.25">
      <c r="A219" s="199"/>
      <c r="B219" s="214"/>
      <c r="C219" s="233"/>
      <c r="D219" s="226"/>
      <c r="E219" s="227"/>
      <c r="F219" s="228"/>
      <c r="G219" s="60"/>
      <c r="H219" s="219"/>
      <c r="I219" s="240"/>
      <c r="J219" s="221"/>
      <c r="K219" s="241"/>
      <c r="L219" s="223"/>
      <c r="M219" s="242"/>
      <c r="N219" s="59"/>
      <c r="O219" s="242"/>
      <c r="P219" s="59"/>
      <c r="Q219" s="60"/>
      <c r="R219" s="59"/>
      <c r="S219" s="60"/>
      <c r="T219" s="59"/>
      <c r="U219" s="62"/>
      <c r="V219" s="243"/>
      <c r="W219" s="224"/>
      <c r="X219" s="65"/>
      <c r="Y219" s="139"/>
    </row>
    <row r="220" spans="1:31" ht="12.75" customHeight="1" x14ac:dyDescent="0.25">
      <c r="A220" s="199"/>
      <c r="B220" s="214"/>
      <c r="C220" s="214"/>
      <c r="D220" s="215"/>
      <c r="E220" s="216"/>
      <c r="F220" s="217"/>
      <c r="G220" s="60"/>
      <c r="H220" s="219"/>
      <c r="I220" s="240"/>
      <c r="J220" s="221"/>
      <c r="K220" s="241"/>
      <c r="L220" s="223"/>
      <c r="M220" s="242"/>
      <c r="N220" s="59"/>
      <c r="O220" s="242"/>
      <c r="P220" s="59"/>
      <c r="Q220" s="60"/>
      <c r="R220" s="59"/>
      <c r="S220" s="60"/>
      <c r="T220" s="59"/>
      <c r="U220" s="62"/>
      <c r="V220" s="58"/>
      <c r="W220" s="224"/>
      <c r="X220" s="65"/>
      <c r="Y220" s="244"/>
    </row>
    <row r="221" spans="1:31" ht="12.75" customHeight="1" x14ac:dyDescent="0.2">
      <c r="A221" s="199"/>
      <c r="B221" s="245"/>
      <c r="C221" s="246"/>
      <c r="D221" s="247"/>
      <c r="E221" s="248"/>
      <c r="F221" s="249"/>
      <c r="G221" s="250"/>
      <c r="H221" s="87"/>
      <c r="I221" s="87"/>
      <c r="J221" s="89"/>
      <c r="K221" s="45"/>
      <c r="L221" s="146"/>
      <c r="M221" s="251"/>
      <c r="N221" s="148"/>
      <c r="O221" s="251"/>
      <c r="P221" s="148"/>
      <c r="Q221" s="250"/>
      <c r="R221" s="148"/>
      <c r="S221" s="250"/>
      <c r="T221" s="148"/>
      <c r="U221" s="43"/>
      <c r="V221" s="252"/>
      <c r="W221" s="253"/>
      <c r="X221" s="152"/>
    </row>
    <row r="222" spans="1:31" ht="12.75" customHeight="1" x14ac:dyDescent="0.2">
      <c r="A222" s="199"/>
      <c r="B222" s="245"/>
      <c r="C222" s="245"/>
      <c r="D222" s="21"/>
      <c r="E222" s="43"/>
      <c r="F222" s="146"/>
      <c r="G222" s="250"/>
      <c r="H222" s="87"/>
      <c r="I222" s="87"/>
      <c r="J222" s="89"/>
      <c r="K222" s="45"/>
      <c r="L222" s="146"/>
      <c r="M222" s="251"/>
      <c r="N222" s="148"/>
      <c r="O222" s="251"/>
      <c r="P222" s="148"/>
      <c r="Q222" s="250"/>
      <c r="R222" s="148"/>
      <c r="S222" s="250"/>
      <c r="T222" s="148"/>
      <c r="U222" s="43"/>
      <c r="V222" s="147"/>
      <c r="W222" s="253"/>
      <c r="X222" s="152"/>
    </row>
    <row r="223" spans="1:31" ht="12.75" customHeight="1" thickBot="1" x14ac:dyDescent="0.25">
      <c r="A223" s="199"/>
      <c r="B223" s="214"/>
      <c r="C223" s="254"/>
      <c r="D223" s="255"/>
      <c r="E223" s="227"/>
      <c r="F223" s="228"/>
      <c r="G223" s="61"/>
      <c r="H223" s="219"/>
      <c r="I223" s="219"/>
      <c r="J223" s="221"/>
      <c r="K223" s="230"/>
      <c r="L223" s="223"/>
      <c r="M223" s="256"/>
      <c r="N223" s="59"/>
      <c r="O223" s="256"/>
      <c r="P223" s="59"/>
      <c r="Q223" s="61"/>
      <c r="R223" s="59"/>
      <c r="S223" s="61"/>
      <c r="T223" s="59"/>
      <c r="U223" s="62"/>
      <c r="V223" s="237"/>
      <c r="W223" s="224"/>
      <c r="X223" s="65"/>
      <c r="Z223" s="175"/>
      <c r="AA223" s="175"/>
      <c r="AB223" s="175"/>
      <c r="AC223" s="175"/>
      <c r="AD223" s="176"/>
      <c r="AE223" s="177"/>
    </row>
    <row r="224" spans="1:31" ht="12.75" customHeight="1" thickBot="1" x14ac:dyDescent="0.25">
      <c r="A224" s="199"/>
      <c r="B224" s="62"/>
      <c r="C224" s="214"/>
      <c r="D224" s="215"/>
      <c r="E224" s="216"/>
      <c r="F224" s="217"/>
      <c r="G224" s="61"/>
      <c r="H224" s="219"/>
      <c r="I224" s="219"/>
      <c r="J224" s="221"/>
      <c r="K224" s="230"/>
      <c r="L224" s="223"/>
      <c r="M224" s="256"/>
      <c r="N224" s="59"/>
      <c r="O224" s="256"/>
      <c r="P224" s="59"/>
      <c r="Q224" s="61"/>
      <c r="R224" s="59"/>
      <c r="S224" s="61"/>
      <c r="T224" s="62"/>
      <c r="U224" s="62"/>
      <c r="V224" s="63"/>
      <c r="W224" s="224"/>
      <c r="X224" s="65"/>
      <c r="Z224" s="175"/>
      <c r="AA224" s="175"/>
      <c r="AB224" s="175"/>
      <c r="AC224" s="175"/>
      <c r="AD224" s="176"/>
      <c r="AE224" s="177"/>
    </row>
    <row r="225" spans="1:31" ht="12.75" customHeight="1" thickBot="1" x14ac:dyDescent="0.25">
      <c r="A225" s="199"/>
      <c r="B225" s="62"/>
      <c r="C225" s="257"/>
      <c r="D225" s="255"/>
      <c r="E225" s="227"/>
      <c r="F225" s="228"/>
      <c r="G225" s="258"/>
      <c r="H225" s="219"/>
      <c r="I225" s="219"/>
      <c r="J225" s="221"/>
      <c r="K225" s="241"/>
      <c r="L225" s="223"/>
      <c r="M225" s="242"/>
      <c r="N225" s="59"/>
      <c r="O225" s="242"/>
      <c r="P225" s="59"/>
      <c r="Q225" s="60"/>
      <c r="R225" s="59"/>
      <c r="S225" s="258"/>
      <c r="T225" s="59"/>
      <c r="U225" s="62"/>
      <c r="V225" s="259"/>
      <c r="W225" s="224"/>
      <c r="X225" s="65"/>
      <c r="Z225" s="175"/>
      <c r="AA225" s="175"/>
      <c r="AB225" s="175"/>
      <c r="AC225" s="175"/>
      <c r="AD225" s="176"/>
      <c r="AE225" s="177"/>
    </row>
    <row r="226" spans="1:31" ht="12.75" customHeight="1" thickBot="1" x14ac:dyDescent="0.25">
      <c r="A226" s="199"/>
      <c r="B226" s="214"/>
      <c r="C226" s="214"/>
      <c r="D226" s="215"/>
      <c r="E226" s="216"/>
      <c r="F226" s="217"/>
      <c r="G226" s="258"/>
      <c r="H226" s="219"/>
      <c r="I226" s="219"/>
      <c r="J226" s="221"/>
      <c r="K226" s="241"/>
      <c r="L226" s="223"/>
      <c r="M226" s="242"/>
      <c r="N226" s="59"/>
      <c r="O226" s="242"/>
      <c r="P226" s="59"/>
      <c r="Q226" s="60"/>
      <c r="R226" s="59"/>
      <c r="S226" s="258"/>
      <c r="T226" s="59"/>
      <c r="U226" s="62"/>
      <c r="V226" s="240"/>
      <c r="W226" s="224"/>
      <c r="X226" s="65"/>
      <c r="Z226" s="175"/>
      <c r="AA226" s="175"/>
      <c r="AB226" s="175"/>
      <c r="AC226" s="175"/>
      <c r="AD226" s="176"/>
      <c r="AE226" s="177"/>
    </row>
    <row r="227" spans="1:31" ht="15" customHeight="1" thickBot="1" x14ac:dyDescent="0.25">
      <c r="A227" s="199"/>
      <c r="B227" s="214"/>
      <c r="C227" s="254"/>
      <c r="D227" s="255"/>
      <c r="E227" s="227"/>
      <c r="F227" s="228"/>
      <c r="G227" s="60"/>
      <c r="H227" s="219"/>
      <c r="I227" s="240"/>
      <c r="J227" s="260"/>
      <c r="K227" s="241"/>
      <c r="L227" s="223"/>
      <c r="M227" s="242"/>
      <c r="N227" s="59"/>
      <c r="O227" s="242"/>
      <c r="P227" s="59"/>
      <c r="Q227" s="60"/>
      <c r="R227" s="59"/>
      <c r="S227" s="60"/>
      <c r="T227" s="59"/>
      <c r="U227" s="62"/>
      <c r="V227" s="261"/>
      <c r="W227" s="224"/>
      <c r="X227" s="65"/>
      <c r="Z227" s="175"/>
      <c r="AA227" s="175"/>
      <c r="AB227" s="175"/>
      <c r="AC227" s="175"/>
      <c r="AD227" s="176"/>
      <c r="AE227" s="177"/>
    </row>
    <row r="228" spans="1:31" x14ac:dyDescent="0.2">
      <c r="A228" s="199"/>
      <c r="B228" s="214"/>
      <c r="C228" s="214"/>
      <c r="D228" s="215"/>
      <c r="E228" s="216"/>
      <c r="F228" s="217"/>
      <c r="G228" s="60"/>
      <c r="H228" s="219"/>
      <c r="I228" s="240"/>
      <c r="J228" s="260"/>
      <c r="K228" s="241"/>
      <c r="L228" s="223"/>
      <c r="M228" s="242"/>
      <c r="N228" s="59"/>
      <c r="O228" s="242"/>
      <c r="P228" s="59"/>
      <c r="Q228" s="60"/>
      <c r="R228" s="59"/>
      <c r="S228" s="60"/>
      <c r="T228" s="59"/>
      <c r="U228" s="62"/>
      <c r="V228" s="240"/>
      <c r="W228" s="224"/>
      <c r="X228" s="65"/>
      <c r="Z228" s="178"/>
      <c r="AA228" s="178"/>
      <c r="AB228" s="178"/>
      <c r="AC228" s="178"/>
      <c r="AD228" s="178"/>
      <c r="AE228" s="178"/>
    </row>
    <row r="229" spans="1:31" ht="13.5" customHeight="1" thickBot="1" x14ac:dyDescent="0.25">
      <c r="A229" s="199"/>
      <c r="B229" s="214"/>
      <c r="C229" s="262"/>
      <c r="D229" s="255"/>
      <c r="E229" s="227"/>
      <c r="F229" s="228"/>
      <c r="G229" s="258"/>
      <c r="H229" s="219"/>
      <c r="I229" s="219"/>
      <c r="J229" s="221"/>
      <c r="K229" s="241"/>
      <c r="L229" s="223"/>
      <c r="M229" s="242"/>
      <c r="N229" s="59"/>
      <c r="O229" s="242"/>
      <c r="P229" s="59"/>
      <c r="Q229" s="60"/>
      <c r="R229" s="59"/>
      <c r="S229" s="258"/>
      <c r="T229" s="59"/>
      <c r="U229" s="62"/>
      <c r="V229" s="261"/>
      <c r="W229" s="224"/>
      <c r="X229" s="65"/>
    </row>
    <row r="230" spans="1:31" x14ac:dyDescent="0.2">
      <c r="A230" s="263"/>
      <c r="B230" s="214"/>
      <c r="C230" s="214"/>
      <c r="D230" s="215"/>
      <c r="E230" s="216"/>
      <c r="F230" s="217"/>
      <c r="G230" s="258"/>
      <c r="H230" s="219"/>
      <c r="I230" s="219"/>
      <c r="J230" s="221"/>
      <c r="K230" s="241"/>
      <c r="L230" s="223"/>
      <c r="M230" s="242"/>
      <c r="N230" s="59"/>
      <c r="O230" s="242"/>
      <c r="P230" s="59"/>
      <c r="Q230" s="60"/>
      <c r="R230" s="59"/>
      <c r="S230" s="258"/>
      <c r="T230" s="62"/>
      <c r="U230" s="62"/>
      <c r="V230" s="240"/>
      <c r="W230" s="224"/>
      <c r="X230" s="65"/>
    </row>
    <row r="231" spans="1:31" ht="16.5" customHeight="1" thickBot="1" x14ac:dyDescent="0.25">
      <c r="A231" s="264"/>
      <c r="B231" s="214"/>
      <c r="C231" s="265"/>
      <c r="D231" s="255"/>
      <c r="E231" s="227"/>
      <c r="F231" s="228"/>
      <c r="G231" s="61"/>
      <c r="H231" s="219"/>
      <c r="I231" s="219"/>
      <c r="J231" s="221"/>
      <c r="K231" s="230"/>
      <c r="L231" s="223"/>
      <c r="M231" s="256"/>
      <c r="N231" s="59"/>
      <c r="O231" s="256"/>
      <c r="P231" s="59"/>
      <c r="Q231" s="61"/>
      <c r="R231" s="59"/>
      <c r="S231" s="61"/>
      <c r="T231" s="59"/>
      <c r="U231" s="62"/>
      <c r="V231" s="266"/>
      <c r="W231" s="224"/>
      <c r="X231" s="65"/>
    </row>
    <row r="232" spans="1:31" x14ac:dyDescent="0.2">
      <c r="A232" s="267"/>
      <c r="B232" s="214"/>
      <c r="C232" s="214"/>
      <c r="D232" s="215"/>
      <c r="E232" s="216"/>
      <c r="F232" s="217"/>
      <c r="G232" s="61"/>
      <c r="H232" s="219"/>
      <c r="I232" s="219"/>
      <c r="J232" s="221"/>
      <c r="K232" s="230"/>
      <c r="L232" s="223"/>
      <c r="M232" s="256"/>
      <c r="N232" s="59"/>
      <c r="O232" s="256"/>
      <c r="P232" s="59"/>
      <c r="Q232" s="61"/>
      <c r="R232" s="59"/>
      <c r="S232" s="61"/>
      <c r="T232" s="59"/>
      <c r="U232" s="62"/>
      <c r="V232" s="63"/>
      <c r="W232" s="224"/>
      <c r="X232" s="65"/>
    </row>
    <row r="233" spans="1:31" x14ac:dyDescent="0.2">
      <c r="A233" s="263"/>
      <c r="B233" s="245"/>
      <c r="C233" s="246"/>
      <c r="D233" s="247"/>
      <c r="E233" s="248"/>
      <c r="F233" s="249"/>
      <c r="G233" s="250"/>
      <c r="H233" s="87"/>
      <c r="I233" s="268"/>
      <c r="J233" s="269"/>
      <c r="K233" s="45"/>
      <c r="L233" s="146"/>
      <c r="M233" s="251"/>
      <c r="N233" s="148"/>
      <c r="O233" s="251"/>
      <c r="P233" s="148"/>
      <c r="Q233" s="250"/>
      <c r="R233" s="148"/>
      <c r="S233" s="250"/>
      <c r="T233" s="148"/>
      <c r="U233" s="43"/>
      <c r="V233" s="252"/>
      <c r="W233" s="253"/>
      <c r="X233" s="152"/>
    </row>
    <row r="234" spans="1:31" x14ac:dyDescent="0.2">
      <c r="A234" s="263"/>
      <c r="B234" s="245"/>
      <c r="C234" s="245"/>
      <c r="D234" s="21"/>
      <c r="E234" s="43"/>
      <c r="F234" s="146"/>
      <c r="G234" s="250"/>
      <c r="H234" s="87"/>
      <c r="I234" s="268"/>
      <c r="J234" s="269"/>
      <c r="K234" s="45"/>
      <c r="L234" s="146"/>
      <c r="M234" s="251"/>
      <c r="N234" s="148"/>
      <c r="O234" s="251"/>
      <c r="P234" s="148"/>
      <c r="Q234" s="250"/>
      <c r="R234" s="148"/>
      <c r="S234" s="250"/>
      <c r="T234" s="148"/>
      <c r="U234" s="43"/>
      <c r="V234" s="147"/>
      <c r="W234" s="253"/>
      <c r="X234" s="152"/>
    </row>
    <row r="235" spans="1:31" x14ac:dyDescent="0.2">
      <c r="A235" s="263"/>
      <c r="B235" s="245"/>
      <c r="C235" s="246"/>
      <c r="D235" s="247"/>
      <c r="E235" s="248"/>
      <c r="F235" s="249"/>
      <c r="G235" s="250"/>
      <c r="H235" s="87"/>
      <c r="I235" s="268"/>
      <c r="J235" s="269"/>
      <c r="K235" s="45"/>
      <c r="L235" s="146"/>
      <c r="M235" s="251"/>
      <c r="N235" s="148"/>
      <c r="O235" s="251"/>
      <c r="P235" s="148"/>
      <c r="Q235" s="250"/>
      <c r="R235" s="148"/>
      <c r="S235" s="250"/>
      <c r="T235" s="148"/>
      <c r="U235" s="43"/>
      <c r="V235" s="252"/>
      <c r="W235" s="253"/>
      <c r="X235" s="152"/>
    </row>
    <row r="236" spans="1:31" x14ac:dyDescent="0.2">
      <c r="A236" s="270"/>
      <c r="B236" s="245"/>
      <c r="C236" s="245"/>
      <c r="D236" s="21"/>
      <c r="E236" s="147"/>
      <c r="F236" s="146"/>
      <c r="G236" s="250"/>
      <c r="H236" s="87"/>
      <c r="I236" s="268"/>
      <c r="J236" s="269"/>
      <c r="K236" s="45"/>
      <c r="L236" s="146"/>
      <c r="M236" s="251"/>
      <c r="N236" s="148"/>
      <c r="O236" s="251"/>
      <c r="P236" s="148"/>
      <c r="Q236" s="250"/>
      <c r="R236" s="148"/>
      <c r="S236" s="250"/>
      <c r="T236" s="43"/>
      <c r="U236" s="43"/>
      <c r="V236" s="147"/>
      <c r="W236" s="253"/>
      <c r="X236" s="152"/>
      <c r="Z236" s="43"/>
    </row>
    <row r="237" spans="1:31" x14ac:dyDescent="0.2">
      <c r="A237" s="263"/>
      <c r="B237" s="245"/>
      <c r="C237" s="246"/>
      <c r="D237" s="247"/>
      <c r="E237" s="248"/>
      <c r="F237" s="249"/>
      <c r="G237" s="250"/>
      <c r="H237" s="87"/>
      <c r="I237" s="268"/>
      <c r="J237" s="269"/>
      <c r="K237" s="45"/>
      <c r="L237" s="146"/>
      <c r="M237" s="251"/>
      <c r="N237" s="148"/>
      <c r="O237" s="251"/>
      <c r="P237" s="148"/>
      <c r="Q237" s="250"/>
      <c r="R237" s="148"/>
      <c r="S237" s="250"/>
      <c r="T237" s="148"/>
      <c r="U237" s="43"/>
      <c r="V237" s="252"/>
      <c r="W237" s="253"/>
      <c r="X237" s="152"/>
      <c r="Z237" s="43"/>
    </row>
    <row r="238" spans="1:31" x14ac:dyDescent="0.2">
      <c r="A238" s="263"/>
      <c r="B238" s="245"/>
      <c r="C238" s="245"/>
      <c r="D238" s="21"/>
      <c r="E238" s="147"/>
      <c r="F238" s="146"/>
      <c r="G238" s="250"/>
      <c r="H238" s="87"/>
      <c r="I238" s="268"/>
      <c r="J238" s="269"/>
      <c r="K238" s="45"/>
      <c r="L238" s="146"/>
      <c r="M238" s="251"/>
      <c r="N238" s="148"/>
      <c r="O238" s="251"/>
      <c r="P238" s="148"/>
      <c r="Q238" s="250"/>
      <c r="R238" s="148"/>
      <c r="S238" s="250"/>
      <c r="T238" s="43"/>
      <c r="U238" s="43"/>
      <c r="V238" s="147"/>
      <c r="W238" s="253"/>
      <c r="X238" s="152"/>
      <c r="Z238" s="43"/>
      <c r="AA238" s="11"/>
      <c r="AB238" s="11"/>
    </row>
    <row r="239" spans="1:31" x14ac:dyDescent="0.2">
      <c r="A239" s="263"/>
      <c r="B239" s="245"/>
      <c r="C239" s="246"/>
      <c r="D239" s="247"/>
      <c r="E239" s="248"/>
      <c r="F239" s="249"/>
      <c r="G239" s="250"/>
      <c r="H239" s="87"/>
      <c r="I239" s="268"/>
      <c r="J239" s="269"/>
      <c r="K239" s="45"/>
      <c r="L239" s="146"/>
      <c r="M239" s="251"/>
      <c r="N239" s="148"/>
      <c r="O239" s="251"/>
      <c r="P239" s="148"/>
      <c r="Q239" s="250"/>
      <c r="R239" s="148"/>
      <c r="S239" s="250"/>
      <c r="T239" s="148"/>
      <c r="U239" s="43"/>
      <c r="V239" s="252"/>
      <c r="W239" s="253"/>
      <c r="X239" s="152"/>
      <c r="Z239" s="43"/>
      <c r="AA239" s="11"/>
      <c r="AB239" s="11"/>
    </row>
    <row r="240" spans="1:31" x14ac:dyDescent="0.2">
      <c r="A240" s="263"/>
      <c r="B240" s="245"/>
      <c r="C240" s="245"/>
      <c r="D240" s="21"/>
      <c r="E240" s="147"/>
      <c r="F240" s="146"/>
      <c r="G240" s="250"/>
      <c r="H240" s="87"/>
      <c r="I240" s="268"/>
      <c r="J240" s="269"/>
      <c r="K240" s="45"/>
      <c r="L240" s="146"/>
      <c r="M240" s="251"/>
      <c r="N240" s="148"/>
      <c r="O240" s="251"/>
      <c r="P240" s="148"/>
      <c r="Q240" s="250"/>
      <c r="R240" s="148"/>
      <c r="S240" s="250"/>
      <c r="T240" s="43"/>
      <c r="U240" s="43"/>
      <c r="V240" s="147"/>
      <c r="W240" s="253"/>
      <c r="X240" s="152"/>
      <c r="Z240" s="43"/>
      <c r="AA240" s="11"/>
      <c r="AB240" s="11"/>
    </row>
    <row r="241" spans="1:30" x14ac:dyDescent="0.2">
      <c r="A241" s="263"/>
      <c r="B241" s="245"/>
      <c r="C241" s="246"/>
      <c r="D241" s="247"/>
      <c r="E241" s="248"/>
      <c r="F241" s="249"/>
      <c r="G241" s="250"/>
      <c r="H241" s="87"/>
      <c r="I241" s="268"/>
      <c r="J241" s="269"/>
      <c r="K241" s="45"/>
      <c r="L241" s="146"/>
      <c r="M241" s="251"/>
      <c r="N241" s="148"/>
      <c r="O241" s="251"/>
      <c r="P241" s="148"/>
      <c r="Q241" s="250"/>
      <c r="R241" s="148"/>
      <c r="S241" s="250"/>
      <c r="T241" s="148"/>
      <c r="U241" s="43"/>
      <c r="V241" s="252"/>
      <c r="W241" s="253"/>
      <c r="X241" s="152"/>
      <c r="Z241" s="43"/>
      <c r="AA241" s="11"/>
      <c r="AB241" s="11"/>
    </row>
    <row r="242" spans="1:30" x14ac:dyDescent="0.2">
      <c r="A242" s="263"/>
      <c r="B242" s="245"/>
      <c r="C242" s="245"/>
      <c r="D242" s="21"/>
      <c r="E242" s="147"/>
      <c r="F242" s="146"/>
      <c r="G242" s="250"/>
      <c r="H242" s="87"/>
      <c r="I242" s="268"/>
      <c r="J242" s="269"/>
      <c r="K242" s="45"/>
      <c r="L242" s="146"/>
      <c r="M242" s="251"/>
      <c r="N242" s="148"/>
      <c r="O242" s="251"/>
      <c r="P242" s="148"/>
      <c r="Q242" s="250"/>
      <c r="R242" s="148"/>
      <c r="S242" s="250"/>
      <c r="T242" s="43"/>
      <c r="U242" s="43"/>
      <c r="V242" s="147"/>
      <c r="W242" s="253"/>
      <c r="X242" s="152"/>
      <c r="Z242" s="43"/>
      <c r="AA242" s="11"/>
      <c r="AB242" s="11"/>
    </row>
    <row r="243" spans="1:30" x14ac:dyDescent="0.2">
      <c r="A243" s="263"/>
      <c r="B243" s="245"/>
      <c r="C243" s="271"/>
      <c r="D243" s="247"/>
      <c r="E243" s="248"/>
      <c r="F243" s="249"/>
      <c r="G243" s="250"/>
      <c r="H243" s="87"/>
      <c r="I243" s="268"/>
      <c r="J243" s="269"/>
      <c r="K243" s="45"/>
      <c r="L243" s="146"/>
      <c r="M243" s="251"/>
      <c r="N243" s="148"/>
      <c r="O243" s="251"/>
      <c r="P243" s="148"/>
      <c r="Q243" s="250"/>
      <c r="R243" s="148"/>
      <c r="S243" s="250"/>
      <c r="T243" s="148"/>
      <c r="U243" s="43"/>
      <c r="V243" s="252"/>
      <c r="W243" s="253"/>
      <c r="X243" s="152"/>
      <c r="Z243" s="43"/>
      <c r="AA243" s="11"/>
      <c r="AB243" s="11"/>
    </row>
    <row r="244" spans="1:30" x14ac:dyDescent="0.2">
      <c r="A244" s="263"/>
      <c r="B244" s="245"/>
      <c r="C244" s="245"/>
      <c r="D244" s="21"/>
      <c r="E244" s="43"/>
      <c r="F244" s="146"/>
      <c r="G244" s="250"/>
      <c r="H244" s="87"/>
      <c r="I244" s="268"/>
      <c r="J244" s="269"/>
      <c r="K244" s="45"/>
      <c r="L244" s="146"/>
      <c r="M244" s="251"/>
      <c r="N244" s="148"/>
      <c r="O244" s="251"/>
      <c r="P244" s="148"/>
      <c r="Q244" s="250"/>
      <c r="R244" s="148"/>
      <c r="S244" s="250"/>
      <c r="T244" s="43"/>
      <c r="U244" s="43"/>
      <c r="V244" s="147"/>
      <c r="W244" s="253"/>
      <c r="X244" s="152"/>
      <c r="Z244" s="43"/>
      <c r="AA244" s="11"/>
      <c r="AB244" s="11"/>
      <c r="AC244" s="11"/>
      <c r="AD244" s="11"/>
    </row>
    <row r="245" spans="1:30" x14ac:dyDescent="0.2">
      <c r="A245" s="263"/>
      <c r="B245" s="245"/>
      <c r="C245" s="246"/>
      <c r="D245" s="247"/>
      <c r="E245" s="248"/>
      <c r="F245" s="249"/>
      <c r="G245" s="250"/>
      <c r="H245" s="87"/>
      <c r="I245" s="268"/>
      <c r="J245" s="269"/>
      <c r="K245" s="45"/>
      <c r="L245" s="146"/>
      <c r="M245" s="251"/>
      <c r="N245" s="148"/>
      <c r="O245" s="251"/>
      <c r="P245" s="148"/>
      <c r="Q245" s="250"/>
      <c r="R245" s="148"/>
      <c r="S245" s="250"/>
      <c r="T245" s="148"/>
      <c r="U245" s="43"/>
      <c r="V245" s="252"/>
      <c r="W245" s="253"/>
      <c r="X245" s="152"/>
      <c r="Z245" s="43"/>
      <c r="AA245" s="11"/>
      <c r="AB245" s="11"/>
      <c r="AC245" s="11"/>
      <c r="AD245" s="11"/>
    </row>
    <row r="246" spans="1:30" ht="13.5" thickBot="1" x14ac:dyDescent="0.25">
      <c r="A246" s="272"/>
      <c r="B246" s="245"/>
      <c r="C246" s="245"/>
      <c r="D246" s="21"/>
      <c r="E246" s="43"/>
      <c r="F246" s="146"/>
      <c r="G246" s="250"/>
      <c r="H246" s="87"/>
      <c r="I246" s="268"/>
      <c r="J246" s="269"/>
      <c r="K246" s="45"/>
      <c r="L246" s="146"/>
      <c r="M246" s="251"/>
      <c r="N246" s="148"/>
      <c r="O246" s="251"/>
      <c r="P246" s="148"/>
      <c r="Q246" s="250"/>
      <c r="R246" s="148"/>
      <c r="S246" s="149"/>
      <c r="T246" s="43"/>
      <c r="U246" s="43"/>
      <c r="V246" s="154"/>
      <c r="W246" s="253"/>
      <c r="X246" s="152"/>
      <c r="Z246" s="43"/>
      <c r="AA246" s="11"/>
      <c r="AB246" s="11"/>
      <c r="AC246" s="11"/>
      <c r="AD246" s="11"/>
    </row>
    <row r="247" spans="1:30" x14ac:dyDescent="0.2">
      <c r="A247" s="273"/>
      <c r="B247" s="245"/>
      <c r="C247" s="246"/>
      <c r="D247" s="247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Z247" s="43"/>
      <c r="AA247" s="11"/>
      <c r="AB247" s="11"/>
      <c r="AC247" s="11"/>
      <c r="AD247" s="11"/>
    </row>
    <row r="248" spans="1:30" x14ac:dyDescent="0.2">
      <c r="A248" s="273"/>
      <c r="B248" s="245"/>
      <c r="C248" s="245"/>
      <c r="D248" s="2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Z248" s="43"/>
      <c r="AA248" s="11"/>
      <c r="AB248" s="11"/>
      <c r="AC248" s="11"/>
      <c r="AD248" s="11"/>
    </row>
    <row r="249" spans="1:30" x14ac:dyDescent="0.2">
      <c r="A249" s="273"/>
      <c r="B249" s="245"/>
      <c r="C249" s="246"/>
      <c r="D249" s="247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Z249" s="43"/>
      <c r="AA249" s="11"/>
      <c r="AB249" s="11"/>
      <c r="AC249" s="11"/>
      <c r="AD249" s="11"/>
    </row>
    <row r="250" spans="1:30" x14ac:dyDescent="0.2">
      <c r="A250" s="274"/>
      <c r="B250" s="245"/>
      <c r="C250" s="245"/>
      <c r="D250" s="2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Z250" s="43"/>
      <c r="AA250" s="11"/>
      <c r="AB250" s="11"/>
      <c r="AC250" s="11"/>
      <c r="AD250" s="11"/>
    </row>
    <row r="251" spans="1:30" x14ac:dyDescent="0.2">
      <c r="A251" s="273"/>
      <c r="B251" s="245"/>
      <c r="C251" s="246"/>
      <c r="D251" s="247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Z251" s="43"/>
      <c r="AA251" s="11"/>
      <c r="AB251" s="11"/>
      <c r="AC251" s="11"/>
      <c r="AD251" s="11"/>
    </row>
    <row r="252" spans="1:30" x14ac:dyDescent="0.2">
      <c r="A252" s="273"/>
      <c r="B252" s="245"/>
      <c r="C252" s="245"/>
      <c r="D252" s="2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Z252" s="43"/>
      <c r="AA252" s="11"/>
      <c r="AB252" s="11"/>
      <c r="AC252" s="11"/>
      <c r="AD252" s="11"/>
    </row>
    <row r="253" spans="1:30" x14ac:dyDescent="0.2">
      <c r="A253" s="273"/>
      <c r="B253" s="245"/>
      <c r="C253" s="246"/>
      <c r="D253" s="247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Z253" s="43"/>
      <c r="AA253" s="11"/>
      <c r="AB253" s="11"/>
      <c r="AC253" s="11"/>
      <c r="AD253" s="11"/>
    </row>
    <row r="254" spans="1:30" x14ac:dyDescent="0.2">
      <c r="A254" s="273"/>
      <c r="B254" s="245"/>
      <c r="C254" s="245"/>
      <c r="D254" s="2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Z254" s="43"/>
      <c r="AA254" s="11"/>
      <c r="AB254" s="11"/>
      <c r="AC254" s="11"/>
      <c r="AD254" s="11"/>
    </row>
    <row r="255" spans="1:30" x14ac:dyDescent="0.2">
      <c r="A255" s="273"/>
      <c r="B255" s="245"/>
      <c r="C255" s="246"/>
      <c r="D255" s="247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Z255" s="43"/>
      <c r="AA255" s="11"/>
      <c r="AB255" s="11"/>
      <c r="AC255" s="11"/>
      <c r="AD255" s="11"/>
    </row>
    <row r="256" spans="1:30" x14ac:dyDescent="0.2">
      <c r="A256" s="274"/>
      <c r="B256" s="245"/>
      <c r="C256" s="245"/>
      <c r="D256" s="2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Z256" s="43"/>
      <c r="AA256" s="11"/>
      <c r="AB256" s="11"/>
      <c r="AC256" s="11"/>
      <c r="AD256" s="11"/>
    </row>
    <row r="257" spans="1:30" x14ac:dyDescent="0.2">
      <c r="A257" s="273"/>
      <c r="B257" s="245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Z257" s="43"/>
      <c r="AA257" s="11"/>
      <c r="AB257" s="11"/>
      <c r="AC257" s="11"/>
      <c r="AD257" s="11"/>
    </row>
    <row r="258" spans="1:30" x14ac:dyDescent="0.2">
      <c r="A258" s="273"/>
      <c r="B258" s="245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Z258" s="43"/>
      <c r="AA258" s="11"/>
      <c r="AB258" s="11"/>
      <c r="AC258" s="11"/>
      <c r="AD258" s="11"/>
    </row>
    <row r="259" spans="1:30" x14ac:dyDescent="0.2">
      <c r="A259" s="273"/>
      <c r="B259" s="245"/>
      <c r="C259" s="275"/>
      <c r="D259" s="247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Z259" s="43"/>
      <c r="AA259" s="11"/>
      <c r="AB259" s="11"/>
      <c r="AC259" s="11"/>
      <c r="AD259" s="11"/>
    </row>
    <row r="260" spans="1:30" x14ac:dyDescent="0.2">
      <c r="A260" s="273"/>
      <c r="B260" s="245"/>
      <c r="C260" s="245"/>
      <c r="D260" s="2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Z260" s="43"/>
      <c r="AA260" s="11"/>
      <c r="AB260" s="11"/>
      <c r="AC260" s="11"/>
      <c r="AD260" s="11"/>
    </row>
    <row r="261" spans="1:30" x14ac:dyDescent="0.2">
      <c r="A261" s="273"/>
      <c r="B261" s="245"/>
      <c r="C261" s="275"/>
      <c r="D261" s="247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Z261" s="43"/>
      <c r="AA261" s="11"/>
      <c r="AB261" s="11"/>
      <c r="AC261" s="11"/>
      <c r="AD261" s="11"/>
    </row>
    <row r="262" spans="1:30" x14ac:dyDescent="0.2">
      <c r="A262" s="273"/>
      <c r="B262" s="245"/>
      <c r="C262" s="245"/>
      <c r="D262" s="2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Z262" s="43"/>
      <c r="AA262" s="11"/>
      <c r="AB262" s="11"/>
      <c r="AC262" s="11"/>
      <c r="AD262" s="11"/>
    </row>
    <row r="263" spans="1:30" x14ac:dyDescent="0.2">
      <c r="A263" s="273"/>
      <c r="B263" s="245"/>
      <c r="C263" s="276"/>
      <c r="D263" s="247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Z263" s="43"/>
      <c r="AA263" s="11"/>
      <c r="AB263" s="11"/>
      <c r="AC263" s="11"/>
      <c r="AD263" s="11"/>
    </row>
    <row r="264" spans="1:30" x14ac:dyDescent="0.2">
      <c r="A264" s="273"/>
      <c r="B264" s="245"/>
      <c r="C264" s="245"/>
      <c r="D264" s="2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Z264" s="43"/>
      <c r="AA264" s="11"/>
      <c r="AB264" s="11"/>
      <c r="AC264" s="11"/>
      <c r="AD264" s="11"/>
    </row>
    <row r="265" spans="1:30" x14ac:dyDescent="0.2">
      <c r="A265" s="273"/>
      <c r="B265" s="245"/>
      <c r="C265" s="275"/>
      <c r="D265" s="247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Z265" s="43"/>
      <c r="AA265" s="11"/>
      <c r="AB265" s="11"/>
      <c r="AC265" s="11"/>
      <c r="AD265" s="11"/>
    </row>
    <row r="266" spans="1:30" x14ac:dyDescent="0.2">
      <c r="A266" s="273"/>
      <c r="B266" s="245"/>
      <c r="C266" s="245"/>
      <c r="D266" s="2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43"/>
      <c r="Z266" s="43"/>
      <c r="AA266" s="11"/>
      <c r="AB266" s="11"/>
      <c r="AC266" s="11"/>
      <c r="AD266" s="11"/>
    </row>
    <row r="267" spans="1:30" x14ac:dyDescent="0.2">
      <c r="A267" s="273"/>
      <c r="B267" s="245"/>
      <c r="C267" s="275"/>
      <c r="D267" s="247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43"/>
      <c r="Z267" s="43"/>
      <c r="AA267" s="11"/>
      <c r="AB267" s="11"/>
      <c r="AC267" s="11"/>
      <c r="AD267" s="11"/>
    </row>
    <row r="268" spans="1:30" x14ac:dyDescent="0.2">
      <c r="A268" s="273"/>
      <c r="B268" s="245"/>
      <c r="C268" s="245"/>
      <c r="D268" s="2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43"/>
      <c r="Z268" s="43"/>
      <c r="AA268" s="11"/>
      <c r="AB268" s="11"/>
      <c r="AC268" s="11"/>
      <c r="AD268" s="11"/>
    </row>
    <row r="269" spans="1:30" x14ac:dyDescent="0.2">
      <c r="A269" s="273"/>
      <c r="B269" s="245"/>
      <c r="C269" s="275"/>
      <c r="D269" s="247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43"/>
      <c r="Z269" s="43"/>
      <c r="AA269" s="11"/>
      <c r="AB269" s="11"/>
      <c r="AC269" s="11"/>
      <c r="AD269" s="11"/>
    </row>
    <row r="270" spans="1:30" x14ac:dyDescent="0.2">
      <c r="A270" s="274"/>
      <c r="B270" s="245"/>
      <c r="C270" s="245"/>
      <c r="D270" s="2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43"/>
      <c r="Z270" s="11"/>
      <c r="AA270" s="11"/>
      <c r="AB270" s="11"/>
      <c r="AC270" s="11"/>
      <c r="AD270" s="11"/>
    </row>
    <row r="271" spans="1:30" x14ac:dyDescent="0.2">
      <c r="A271" s="273"/>
      <c r="B271" s="245"/>
      <c r="C271" s="275"/>
      <c r="D271" s="247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43"/>
      <c r="Z271" s="11"/>
      <c r="AA271" s="11"/>
      <c r="AB271" s="11"/>
      <c r="AC271" s="11"/>
      <c r="AD271" s="11"/>
    </row>
    <row r="272" spans="1:30" x14ac:dyDescent="0.2">
      <c r="A272" s="273"/>
      <c r="B272" s="245"/>
      <c r="C272" s="245"/>
      <c r="D272" s="2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43"/>
      <c r="Z272" s="11"/>
      <c r="AA272" s="11"/>
      <c r="AB272" s="11"/>
      <c r="AC272" s="11"/>
      <c r="AD272" s="11"/>
    </row>
    <row r="273" spans="1:30" x14ac:dyDescent="0.2">
      <c r="A273" s="273"/>
      <c r="B273" s="245"/>
      <c r="C273" s="275"/>
      <c r="D273" s="247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43"/>
      <c r="Z273" s="11"/>
      <c r="AA273" s="11"/>
      <c r="AB273" s="11"/>
      <c r="AC273" s="11"/>
      <c r="AD273" s="11"/>
    </row>
    <row r="274" spans="1:30" x14ac:dyDescent="0.2">
      <c r="A274" s="273"/>
      <c r="B274" s="245"/>
      <c r="C274" s="245"/>
      <c r="D274" s="2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43"/>
      <c r="Z274" s="11"/>
      <c r="AA274" s="11"/>
      <c r="AB274" s="11"/>
      <c r="AC274" s="11"/>
      <c r="AD274" s="11"/>
    </row>
    <row r="275" spans="1:30" x14ac:dyDescent="0.2">
      <c r="A275" s="273"/>
      <c r="B275" s="245"/>
      <c r="C275" s="275"/>
      <c r="D275" s="247"/>
      <c r="E275" s="248"/>
      <c r="F275" s="249"/>
      <c r="G275" s="149"/>
      <c r="H275" s="87"/>
      <c r="I275" s="43"/>
      <c r="J275" s="89"/>
      <c r="K275" s="277"/>
      <c r="L275" s="146"/>
      <c r="M275" s="278"/>
      <c r="N275" s="148"/>
      <c r="O275" s="278"/>
      <c r="P275" s="148"/>
      <c r="Q275" s="149"/>
      <c r="R275" s="148"/>
      <c r="S275" s="149"/>
      <c r="T275" s="148"/>
      <c r="U275" s="43"/>
      <c r="V275" s="279"/>
      <c r="W275" s="253"/>
      <c r="X275" s="152"/>
      <c r="Y275" s="43"/>
      <c r="Z275" s="11"/>
      <c r="AA275" s="11"/>
      <c r="AB275" s="11"/>
      <c r="AC275" s="11"/>
      <c r="AD275" s="11"/>
    </row>
    <row r="276" spans="1:30" x14ac:dyDescent="0.2">
      <c r="A276" s="274"/>
      <c r="B276" s="245"/>
      <c r="C276" s="245"/>
      <c r="D276" s="21"/>
      <c r="E276" s="43"/>
      <c r="F276" s="146"/>
      <c r="G276" s="149"/>
      <c r="H276" s="87"/>
      <c r="I276" s="43"/>
      <c r="J276" s="89"/>
      <c r="K276" s="277"/>
      <c r="L276" s="146"/>
      <c r="M276" s="278"/>
      <c r="N276" s="148"/>
      <c r="O276" s="278"/>
      <c r="P276" s="148"/>
      <c r="Q276" s="149"/>
      <c r="R276" s="148"/>
      <c r="S276" s="149"/>
      <c r="T276" s="43"/>
      <c r="U276" s="43"/>
      <c r="V276" s="154"/>
      <c r="W276" s="253"/>
      <c r="X276" s="152"/>
      <c r="Y276" s="43"/>
      <c r="Z276" s="11"/>
      <c r="AA276" s="11"/>
      <c r="AB276" s="11"/>
      <c r="AC276" s="11"/>
      <c r="AD276" s="11"/>
    </row>
    <row r="277" spans="1:30" x14ac:dyDescent="0.2">
      <c r="A277" s="273"/>
      <c r="B277" s="43"/>
      <c r="C277" s="275"/>
      <c r="D277" s="247"/>
      <c r="E277" s="248"/>
      <c r="F277" s="249"/>
      <c r="G277" s="149"/>
      <c r="H277" s="87"/>
      <c r="I277" s="43"/>
      <c r="J277" s="89"/>
      <c r="K277" s="277"/>
      <c r="L277" s="146"/>
      <c r="M277" s="278"/>
      <c r="N277" s="148"/>
      <c r="O277" s="278"/>
      <c r="P277" s="148"/>
      <c r="Q277" s="149"/>
      <c r="R277" s="148"/>
      <c r="S277" s="149"/>
      <c r="T277" s="148"/>
      <c r="U277" s="43"/>
      <c r="V277" s="279"/>
      <c r="W277" s="253"/>
      <c r="X277" s="152"/>
      <c r="Y277" s="43"/>
      <c r="Z277" s="43"/>
      <c r="AA277" s="11"/>
      <c r="AB277" s="11"/>
      <c r="AC277" s="11"/>
      <c r="AD277" s="11"/>
    </row>
    <row r="278" spans="1:30" x14ac:dyDescent="0.2">
      <c r="A278" s="273"/>
      <c r="B278" s="245"/>
      <c r="C278" s="245"/>
      <c r="D278" s="21"/>
      <c r="E278" s="43"/>
      <c r="F278" s="146"/>
      <c r="G278" s="149"/>
      <c r="H278" s="87"/>
      <c r="I278" s="43"/>
      <c r="J278" s="89"/>
      <c r="K278" s="277"/>
      <c r="L278" s="146"/>
      <c r="M278" s="278"/>
      <c r="N278" s="148"/>
      <c r="O278" s="278"/>
      <c r="P278" s="148"/>
      <c r="Q278" s="149"/>
      <c r="R278" s="148"/>
      <c r="S278" s="149"/>
      <c r="T278" s="43"/>
      <c r="U278" s="43"/>
      <c r="V278" s="154"/>
      <c r="W278" s="253"/>
      <c r="X278" s="152"/>
      <c r="Y278" s="43"/>
      <c r="Z278" s="43"/>
      <c r="AA278" s="11"/>
      <c r="AB278" s="11"/>
      <c r="AC278" s="11"/>
      <c r="AD278" s="11"/>
    </row>
    <row r="279" spans="1:30" x14ac:dyDescent="0.2">
      <c r="A279" s="273"/>
      <c r="B279" s="43"/>
      <c r="C279" s="275"/>
      <c r="D279" s="247"/>
      <c r="E279" s="248"/>
      <c r="F279" s="249"/>
      <c r="G279" s="149"/>
      <c r="H279" s="87"/>
      <c r="I279" s="43"/>
      <c r="J279" s="89"/>
      <c r="K279" s="277"/>
      <c r="L279" s="146"/>
      <c r="M279" s="278"/>
      <c r="N279" s="148"/>
      <c r="O279" s="278"/>
      <c r="P279" s="148"/>
      <c r="Q279" s="149"/>
      <c r="R279" s="148"/>
      <c r="S279" s="149"/>
      <c r="T279" s="148"/>
      <c r="U279" s="43"/>
      <c r="V279" s="279"/>
      <c r="W279" s="253"/>
      <c r="X279" s="152"/>
      <c r="Y279" s="43"/>
      <c r="Z279" s="43"/>
      <c r="AA279" s="11"/>
      <c r="AB279" s="11"/>
      <c r="AC279" s="11"/>
      <c r="AD279" s="11"/>
    </row>
    <row r="280" spans="1:30" x14ac:dyDescent="0.2">
      <c r="A280" s="273"/>
      <c r="B280" s="245"/>
      <c r="C280" s="245"/>
      <c r="D280" s="21"/>
      <c r="E280" s="43"/>
      <c r="F280" s="146"/>
      <c r="G280" s="149"/>
      <c r="H280" s="87"/>
      <c r="I280" s="43"/>
      <c r="J280" s="89"/>
      <c r="K280" s="277"/>
      <c r="L280" s="146"/>
      <c r="M280" s="278"/>
      <c r="N280" s="148"/>
      <c r="O280" s="278"/>
      <c r="P280" s="148"/>
      <c r="Q280" s="149"/>
      <c r="R280" s="148"/>
      <c r="S280" s="149"/>
      <c r="T280" s="43"/>
      <c r="U280" s="43"/>
      <c r="V280" s="154"/>
      <c r="W280" s="253"/>
      <c r="X280" s="152"/>
      <c r="Y280" s="43"/>
      <c r="Z280" s="11"/>
      <c r="AA280" s="11"/>
      <c r="AB280" s="11"/>
      <c r="AC280" s="11"/>
      <c r="AD280" s="11"/>
    </row>
    <row r="281" spans="1:30" x14ac:dyDescent="0.2">
      <c r="A281" s="273"/>
      <c r="B281" s="43"/>
      <c r="C281" s="275"/>
      <c r="D281" s="247"/>
      <c r="E281" s="248"/>
      <c r="F281" s="249"/>
      <c r="G281" s="149"/>
      <c r="H281" s="87"/>
      <c r="I281" s="43"/>
      <c r="J281" s="89"/>
      <c r="K281" s="277"/>
      <c r="L281" s="146"/>
      <c r="M281" s="278"/>
      <c r="N281" s="148"/>
      <c r="O281" s="278"/>
      <c r="P281" s="148"/>
      <c r="Q281" s="149"/>
      <c r="R281" s="148"/>
      <c r="S281" s="149"/>
      <c r="T281" s="148"/>
      <c r="U281" s="43"/>
      <c r="V281" s="279"/>
      <c r="W281" s="253"/>
      <c r="X281" s="152"/>
      <c r="Y281" s="43"/>
      <c r="Z281" s="11"/>
      <c r="AA281" s="11"/>
      <c r="AB281" s="11"/>
      <c r="AC281" s="11"/>
      <c r="AD281" s="11"/>
    </row>
    <row r="282" spans="1:30" x14ac:dyDescent="0.2">
      <c r="A282" s="273"/>
      <c r="B282" s="245"/>
      <c r="C282" s="245"/>
      <c r="D282" s="21"/>
      <c r="E282" s="43"/>
      <c r="F282" s="146"/>
      <c r="G282" s="149"/>
      <c r="H282" s="87"/>
      <c r="I282" s="43"/>
      <c r="J282" s="89"/>
      <c r="K282" s="277"/>
      <c r="L282" s="146"/>
      <c r="M282" s="278"/>
      <c r="N282" s="148"/>
      <c r="O282" s="278"/>
      <c r="P282" s="148"/>
      <c r="Q282" s="149"/>
      <c r="R282" s="148"/>
      <c r="S282" s="149"/>
      <c r="T282" s="43"/>
      <c r="U282" s="43"/>
      <c r="V282" s="154"/>
      <c r="W282" s="253"/>
      <c r="X282" s="152"/>
      <c r="Y282" s="43"/>
      <c r="Z282" s="11"/>
      <c r="AA282" s="11"/>
      <c r="AB282" s="11"/>
      <c r="AC282" s="11"/>
      <c r="AD282" s="11"/>
    </row>
    <row r="283" spans="1:30" x14ac:dyDescent="0.2">
      <c r="A283" s="273"/>
      <c r="B283" s="43"/>
      <c r="C283" s="275"/>
      <c r="D283" s="247"/>
      <c r="E283" s="248"/>
      <c r="F283" s="249"/>
      <c r="G283" s="149"/>
      <c r="H283" s="87"/>
      <c r="I283" s="43"/>
      <c r="J283" s="89"/>
      <c r="K283" s="277"/>
      <c r="L283" s="146"/>
      <c r="M283" s="278"/>
      <c r="N283" s="148"/>
      <c r="O283" s="278"/>
      <c r="P283" s="148"/>
      <c r="Q283" s="149"/>
      <c r="R283" s="148"/>
      <c r="S283" s="149"/>
      <c r="T283" s="148"/>
      <c r="U283" s="43"/>
      <c r="V283" s="279"/>
      <c r="W283" s="253"/>
      <c r="X283" s="152"/>
      <c r="Y283" s="43"/>
      <c r="Z283" s="11"/>
      <c r="AA283" s="11"/>
      <c r="AB283" s="11"/>
      <c r="AC283" s="11"/>
      <c r="AD283" s="11"/>
    </row>
    <row r="284" spans="1:30" x14ac:dyDescent="0.2">
      <c r="A284" s="273"/>
      <c r="B284" s="245"/>
      <c r="C284" s="245"/>
      <c r="D284" s="21"/>
      <c r="E284" s="43"/>
      <c r="F284" s="146"/>
      <c r="G284" s="149"/>
      <c r="H284" s="87"/>
      <c r="I284" s="43"/>
      <c r="J284" s="89"/>
      <c r="K284" s="277"/>
      <c r="L284" s="146"/>
      <c r="M284" s="278"/>
      <c r="N284" s="148"/>
      <c r="O284" s="278"/>
      <c r="P284" s="148"/>
      <c r="Q284" s="149"/>
      <c r="R284" s="148"/>
      <c r="S284" s="149"/>
      <c r="T284" s="43"/>
      <c r="U284" s="43"/>
      <c r="V284" s="154"/>
      <c r="W284" s="253"/>
      <c r="X284" s="152"/>
      <c r="Y284" s="43"/>
      <c r="Z284" s="11"/>
      <c r="AA284" s="11"/>
      <c r="AB284" s="11"/>
      <c r="AC284" s="11"/>
      <c r="AD284" s="11"/>
    </row>
    <row r="285" spans="1:30" x14ac:dyDescent="0.2">
      <c r="A285" s="273"/>
      <c r="B285" s="43"/>
      <c r="C285" s="246"/>
      <c r="D285" s="247"/>
      <c r="E285" s="248"/>
      <c r="F285" s="249"/>
      <c r="G285" s="149"/>
      <c r="H285" s="87"/>
      <c r="I285" s="43"/>
      <c r="J285" s="89"/>
      <c r="K285" s="277"/>
      <c r="L285" s="146"/>
      <c r="M285" s="278"/>
      <c r="N285" s="148"/>
      <c r="O285" s="278"/>
      <c r="P285" s="148"/>
      <c r="Q285" s="149"/>
      <c r="R285" s="148"/>
      <c r="S285" s="149"/>
      <c r="T285" s="148"/>
      <c r="U285" s="43"/>
      <c r="V285" s="279"/>
      <c r="W285" s="253"/>
      <c r="X285" s="152"/>
      <c r="Y285" s="43"/>
      <c r="Z285" s="11"/>
      <c r="AA285" s="11"/>
      <c r="AB285" s="11"/>
      <c r="AC285" s="11"/>
      <c r="AD285" s="11"/>
    </row>
    <row r="286" spans="1:30" x14ac:dyDescent="0.2">
      <c r="A286" s="273"/>
      <c r="B286" s="245"/>
      <c r="C286" s="245"/>
      <c r="D286" s="21"/>
      <c r="E286" s="43"/>
      <c r="F286" s="146"/>
      <c r="G286" s="149"/>
      <c r="H286" s="87"/>
      <c r="I286" s="43"/>
      <c r="J286" s="89"/>
      <c r="K286" s="277"/>
      <c r="L286" s="146"/>
      <c r="M286" s="278"/>
      <c r="N286" s="148"/>
      <c r="O286" s="278"/>
      <c r="P286" s="148"/>
      <c r="Q286" s="149"/>
      <c r="R286" s="148"/>
      <c r="S286" s="149"/>
      <c r="T286" s="43"/>
      <c r="U286" s="43"/>
      <c r="V286" s="154"/>
      <c r="W286" s="253"/>
      <c r="X286" s="152"/>
      <c r="Y286" s="43"/>
      <c r="Z286" s="11"/>
      <c r="AA286" s="11"/>
      <c r="AB286" s="11"/>
      <c r="AC286" s="11"/>
      <c r="AD286" s="11"/>
    </row>
    <row r="287" spans="1:30" x14ac:dyDescent="0.2">
      <c r="A287" s="273"/>
      <c r="B287" s="43"/>
      <c r="C287" s="276"/>
      <c r="D287" s="247"/>
      <c r="E287" s="248"/>
      <c r="F287" s="249"/>
      <c r="G287" s="149"/>
      <c r="H287" s="87"/>
      <c r="I287" s="43"/>
      <c r="J287" s="89"/>
      <c r="K287" s="277"/>
      <c r="L287" s="146"/>
      <c r="M287" s="278"/>
      <c r="N287" s="148"/>
      <c r="O287" s="278"/>
      <c r="P287" s="148"/>
      <c r="Q287" s="149"/>
      <c r="R287" s="148"/>
      <c r="S287" s="149"/>
      <c r="T287" s="148"/>
      <c r="U287" s="43"/>
      <c r="V287" s="279"/>
      <c r="W287" s="253"/>
      <c r="X287" s="152"/>
      <c r="Y287" s="43"/>
      <c r="Z287" s="11"/>
      <c r="AA287" s="11"/>
      <c r="AB287" s="11"/>
      <c r="AC287" s="11"/>
      <c r="AD287" s="11"/>
    </row>
    <row r="288" spans="1:30" x14ac:dyDescent="0.2">
      <c r="A288" s="273"/>
      <c r="B288" s="245"/>
      <c r="C288" s="245"/>
      <c r="D288" s="21"/>
      <c r="E288" s="43"/>
      <c r="F288" s="146"/>
      <c r="G288" s="149"/>
      <c r="H288" s="87"/>
      <c r="I288" s="43"/>
      <c r="J288" s="89"/>
      <c r="K288" s="277"/>
      <c r="L288" s="146"/>
      <c r="M288" s="278"/>
      <c r="N288" s="148"/>
      <c r="O288" s="278"/>
      <c r="P288" s="148"/>
      <c r="Q288" s="149"/>
      <c r="R288" s="148"/>
      <c r="S288" s="154"/>
      <c r="T288" s="43"/>
      <c r="U288" s="43"/>
      <c r="V288" s="154"/>
      <c r="W288" s="253"/>
      <c r="X288" s="152"/>
      <c r="Y288" s="43"/>
      <c r="Z288" s="11"/>
      <c r="AA288" s="11"/>
      <c r="AB288" s="11"/>
      <c r="AC288" s="11"/>
      <c r="AD288" s="11"/>
    </row>
    <row r="289" spans="1:30" x14ac:dyDescent="0.2">
      <c r="A289" s="273"/>
      <c r="B289" s="43"/>
      <c r="C289" s="276"/>
      <c r="D289" s="247"/>
      <c r="E289" s="248"/>
      <c r="F289" s="249"/>
      <c r="G289" s="280"/>
      <c r="H289" s="87"/>
      <c r="I289" s="87"/>
      <c r="J289" s="89"/>
      <c r="K289" s="281"/>
      <c r="L289" s="146"/>
      <c r="M289" s="282"/>
      <c r="N289" s="148"/>
      <c r="O289" s="282"/>
      <c r="P289" s="148"/>
      <c r="Q289" s="283"/>
      <c r="R289" s="148"/>
      <c r="S289" s="280"/>
      <c r="T289" s="148"/>
      <c r="U289" s="43"/>
      <c r="V289" s="284"/>
      <c r="W289" s="253"/>
      <c r="X289" s="152"/>
      <c r="Y289" s="43"/>
      <c r="Z289" s="11"/>
      <c r="AA289" s="11"/>
      <c r="AB289" s="11"/>
      <c r="AC289" s="11"/>
      <c r="AD289" s="11"/>
    </row>
    <row r="290" spans="1:30" x14ac:dyDescent="0.2">
      <c r="A290" s="273"/>
      <c r="B290" s="245"/>
      <c r="C290" s="245"/>
      <c r="D290" s="21"/>
      <c r="E290" s="43"/>
      <c r="F290" s="146"/>
      <c r="G290" s="280"/>
      <c r="H290" s="87"/>
      <c r="I290" s="87"/>
      <c r="J290" s="89"/>
      <c r="K290" s="281"/>
      <c r="L290" s="146"/>
      <c r="M290" s="282"/>
      <c r="N290" s="148"/>
      <c r="O290" s="282"/>
      <c r="P290" s="148"/>
      <c r="Q290" s="283"/>
      <c r="R290" s="148"/>
      <c r="S290" s="280"/>
      <c r="T290" s="148"/>
      <c r="U290" s="43"/>
      <c r="V290" s="284"/>
      <c r="W290" s="253"/>
      <c r="X290" s="152"/>
      <c r="Y290" s="43"/>
      <c r="Z290" s="11"/>
      <c r="AA290" s="11"/>
      <c r="AB290" s="11"/>
      <c r="AC290" s="11"/>
      <c r="AD290" s="11"/>
    </row>
    <row r="291" spans="1:30" x14ac:dyDescent="0.2">
      <c r="A291" s="273"/>
      <c r="B291" s="43"/>
      <c r="C291" s="276"/>
      <c r="D291" s="247"/>
      <c r="E291" s="248"/>
      <c r="F291" s="249"/>
      <c r="G291" s="283"/>
      <c r="H291" s="87"/>
      <c r="I291" s="87"/>
      <c r="J291" s="89"/>
      <c r="K291" s="277"/>
      <c r="L291" s="146"/>
      <c r="M291" s="154"/>
      <c r="N291" s="148"/>
      <c r="O291" s="154"/>
      <c r="P291" s="148"/>
      <c r="Q291" s="154"/>
      <c r="R291" s="148"/>
      <c r="S291" s="154"/>
      <c r="T291" s="148"/>
      <c r="U291" s="43"/>
      <c r="V291" s="154"/>
      <c r="W291" s="253"/>
      <c r="X291" s="152"/>
      <c r="Y291" s="43"/>
      <c r="Z291" s="11"/>
      <c r="AA291" s="11"/>
      <c r="AB291" s="11"/>
      <c r="AC291" s="11"/>
      <c r="AD291" s="11"/>
    </row>
    <row r="292" spans="1:30" x14ac:dyDescent="0.2">
      <c r="A292" s="273"/>
      <c r="B292" s="245"/>
      <c r="C292" s="245"/>
      <c r="D292" s="21"/>
      <c r="E292" s="43"/>
      <c r="F292" s="146"/>
      <c r="G292" s="283"/>
      <c r="H292" s="87"/>
      <c r="I292" s="87"/>
      <c r="J292" s="89"/>
      <c r="K292" s="277"/>
      <c r="L292" s="146"/>
      <c r="M292" s="154"/>
      <c r="N292" s="148"/>
      <c r="O292" s="154"/>
      <c r="P292" s="148"/>
      <c r="Q292" s="149"/>
      <c r="R292" s="148"/>
      <c r="S292" s="154"/>
      <c r="T292" s="43"/>
      <c r="U292" s="43"/>
      <c r="V292" s="154"/>
      <c r="W292" s="253"/>
      <c r="X292" s="152"/>
      <c r="Y292" s="43"/>
      <c r="Z292" s="11"/>
      <c r="AA292" s="11"/>
      <c r="AB292" s="11"/>
      <c r="AC292" s="11"/>
      <c r="AD292" s="11"/>
    </row>
    <row r="293" spans="1:30" x14ac:dyDescent="0.2">
      <c r="A293" s="273"/>
      <c r="B293" s="43"/>
      <c r="C293" s="276"/>
      <c r="D293" s="247"/>
      <c r="E293" s="248"/>
      <c r="F293" s="249"/>
      <c r="G293" s="154"/>
      <c r="H293" s="87"/>
      <c r="I293" s="87"/>
      <c r="J293" s="89"/>
      <c r="K293" s="277"/>
      <c r="L293" s="146"/>
      <c r="M293" s="154"/>
      <c r="N293" s="148"/>
      <c r="O293" s="278"/>
      <c r="P293" s="148"/>
      <c r="Q293" s="149"/>
      <c r="R293" s="148"/>
      <c r="S293" s="154"/>
      <c r="T293" s="148"/>
      <c r="U293" s="43"/>
      <c r="V293" s="154"/>
      <c r="W293" s="253"/>
      <c r="X293" s="152"/>
      <c r="Y293" s="43"/>
      <c r="Z293" s="11"/>
      <c r="AA293" s="11"/>
      <c r="AB293" s="11"/>
      <c r="AC293" s="11"/>
      <c r="AD293" s="11"/>
    </row>
    <row r="294" spans="1:30" x14ac:dyDescent="0.2">
      <c r="A294" s="274"/>
      <c r="B294" s="245"/>
      <c r="C294" s="245"/>
      <c r="D294" s="21"/>
      <c r="E294" s="43"/>
      <c r="F294" s="146"/>
      <c r="G294" s="154"/>
      <c r="H294" s="87"/>
      <c r="I294" s="87"/>
      <c r="J294" s="89"/>
      <c r="K294" s="277"/>
      <c r="L294" s="146"/>
      <c r="M294" s="154"/>
      <c r="N294" s="148"/>
      <c r="O294" s="278"/>
      <c r="P294" s="148"/>
      <c r="Q294" s="149"/>
      <c r="R294" s="148"/>
      <c r="S294" s="154"/>
      <c r="T294" s="43"/>
      <c r="U294" s="43"/>
      <c r="V294" s="154"/>
      <c r="W294" s="253"/>
      <c r="X294" s="152"/>
      <c r="Y294" s="43"/>
      <c r="Z294" s="11"/>
      <c r="AA294" s="11"/>
      <c r="AB294" s="11"/>
      <c r="AC294" s="11"/>
      <c r="AD294" s="11"/>
    </row>
    <row r="295" spans="1:30" x14ac:dyDescent="0.2">
      <c r="A295" s="273"/>
      <c r="B295" s="43"/>
      <c r="C295" s="245"/>
      <c r="D295" s="21"/>
      <c r="E295" s="248"/>
      <c r="F295" s="249"/>
      <c r="G295" s="154"/>
      <c r="H295" s="87"/>
      <c r="I295" s="87"/>
      <c r="J295" s="89"/>
      <c r="K295" s="277"/>
      <c r="L295" s="146"/>
      <c r="M295" s="154"/>
      <c r="N295" s="148"/>
      <c r="O295" s="278"/>
      <c r="P295" s="148"/>
      <c r="Q295" s="149"/>
      <c r="R295" s="148"/>
      <c r="S295" s="154"/>
      <c r="T295" s="148"/>
      <c r="U295" s="43"/>
      <c r="V295" s="154"/>
      <c r="W295" s="253"/>
      <c r="X295" s="152"/>
      <c r="Y295" s="43"/>
      <c r="Z295" s="11"/>
      <c r="AA295" s="11"/>
      <c r="AB295" s="11"/>
      <c r="AC295" s="11"/>
      <c r="AD295" s="11"/>
    </row>
    <row r="296" spans="1:30" x14ac:dyDescent="0.2">
      <c r="A296" s="273"/>
      <c r="B296" s="245"/>
      <c r="C296" s="285"/>
      <c r="D296" s="247"/>
      <c r="E296" s="43"/>
      <c r="F296" s="146"/>
      <c r="G296" s="154"/>
      <c r="H296" s="87"/>
      <c r="I296" s="87"/>
      <c r="J296" s="89"/>
      <c r="K296" s="277"/>
      <c r="L296" s="146"/>
      <c r="M296" s="154"/>
      <c r="N296" s="148"/>
      <c r="O296" s="278"/>
      <c r="P296" s="148"/>
      <c r="Q296" s="149"/>
      <c r="R296" s="148"/>
      <c r="S296" s="154"/>
      <c r="T296" s="43"/>
      <c r="U296" s="43"/>
      <c r="V296" s="154"/>
      <c r="W296" s="253"/>
      <c r="X296" s="152"/>
      <c r="Y296" s="43"/>
      <c r="Z296" s="11"/>
      <c r="AA296" s="11"/>
      <c r="AB296" s="11"/>
      <c r="AC296" s="11"/>
      <c r="AD296" s="11"/>
    </row>
    <row r="297" spans="1:30" x14ac:dyDescent="0.2">
      <c r="A297" s="273"/>
      <c r="B297" s="43"/>
      <c r="C297" s="245"/>
      <c r="D297" s="21"/>
      <c r="E297" s="248"/>
      <c r="F297" s="249"/>
      <c r="G297" s="154"/>
      <c r="H297" s="87"/>
      <c r="I297" s="87"/>
      <c r="J297" s="89"/>
      <c r="K297" s="277"/>
      <c r="L297" s="146"/>
      <c r="M297" s="154"/>
      <c r="N297" s="148"/>
      <c r="O297" s="278"/>
      <c r="P297" s="148"/>
      <c r="Q297" s="149"/>
      <c r="R297" s="148"/>
      <c r="S297" s="154"/>
      <c r="T297" s="148"/>
      <c r="U297" s="43"/>
      <c r="V297" s="154"/>
      <c r="W297" s="253"/>
      <c r="X297" s="152"/>
      <c r="Y297" s="43"/>
      <c r="Z297" s="11"/>
      <c r="AA297" s="11"/>
      <c r="AB297" s="11"/>
      <c r="AC297" s="11"/>
      <c r="AD297" s="11"/>
    </row>
    <row r="298" spans="1:30" x14ac:dyDescent="0.2">
      <c r="A298" s="273"/>
      <c r="B298" s="245"/>
      <c r="C298" s="43"/>
      <c r="D298" s="247"/>
      <c r="E298" s="43"/>
      <c r="F298" s="146"/>
      <c r="G298" s="154"/>
      <c r="H298" s="87"/>
      <c r="I298" s="87"/>
      <c r="J298" s="89"/>
      <c r="K298" s="277"/>
      <c r="L298" s="146"/>
      <c r="M298" s="154"/>
      <c r="N298" s="148"/>
      <c r="O298" s="278"/>
      <c r="P298" s="148"/>
      <c r="Q298" s="149"/>
      <c r="R298" s="148"/>
      <c r="S298" s="154"/>
      <c r="T298" s="43"/>
      <c r="U298" s="43"/>
      <c r="V298" s="154"/>
      <c r="W298" s="253"/>
      <c r="X298" s="152"/>
      <c r="Y298" s="43"/>
      <c r="Z298" s="11"/>
      <c r="AA298" s="11"/>
      <c r="AB298" s="11"/>
      <c r="AC298" s="11"/>
      <c r="AD298" s="11"/>
    </row>
    <row r="299" spans="1:30" x14ac:dyDescent="0.2">
      <c r="A299" s="273"/>
      <c r="B299" s="43"/>
      <c r="C299" s="245"/>
      <c r="D299" s="21"/>
      <c r="E299" s="248"/>
      <c r="F299" s="249"/>
      <c r="G299" s="154"/>
      <c r="H299" s="87"/>
      <c r="I299" s="87"/>
      <c r="J299" s="89"/>
      <c r="K299" s="277"/>
      <c r="L299" s="146"/>
      <c r="M299" s="154"/>
      <c r="N299" s="148"/>
      <c r="O299" s="278"/>
      <c r="P299" s="148"/>
      <c r="Q299" s="149"/>
      <c r="R299" s="148"/>
      <c r="S299" s="154"/>
      <c r="T299" s="148"/>
      <c r="U299" s="43"/>
      <c r="V299" s="154"/>
      <c r="W299" s="253"/>
      <c r="X299" s="152"/>
      <c r="Y299" s="43"/>
      <c r="Z299" s="11"/>
      <c r="AA299" s="11"/>
      <c r="AB299" s="11"/>
      <c r="AC299" s="11"/>
      <c r="AD299" s="11"/>
    </row>
    <row r="300" spans="1:30" x14ac:dyDescent="0.2">
      <c r="A300" s="274"/>
      <c r="B300" s="245"/>
      <c r="C300" s="43"/>
      <c r="D300" s="247"/>
      <c r="E300" s="43"/>
      <c r="F300" s="146"/>
      <c r="G300" s="154"/>
      <c r="H300" s="87"/>
      <c r="I300" s="87"/>
      <c r="J300" s="89"/>
      <c r="K300" s="277"/>
      <c r="L300" s="146"/>
      <c r="M300" s="154"/>
      <c r="N300" s="148"/>
      <c r="O300" s="278"/>
      <c r="P300" s="148"/>
      <c r="Q300" s="149"/>
      <c r="R300" s="148"/>
      <c r="S300" s="154"/>
      <c r="T300" s="43"/>
      <c r="U300" s="43"/>
      <c r="V300" s="154"/>
      <c r="W300" s="253"/>
      <c r="X300" s="152"/>
      <c r="Y300" s="43"/>
      <c r="Z300" s="11"/>
      <c r="AA300" s="11"/>
      <c r="AB300" s="11"/>
      <c r="AC300" s="11"/>
      <c r="AD300" s="11"/>
    </row>
    <row r="301" spans="1:30" x14ac:dyDescent="0.2">
      <c r="A301" s="273"/>
      <c r="B301" s="43"/>
      <c r="C301" s="245"/>
      <c r="D301" s="21"/>
      <c r="E301" s="248"/>
      <c r="F301" s="249"/>
      <c r="G301" s="154"/>
      <c r="H301" s="87"/>
      <c r="I301" s="87"/>
      <c r="J301" s="89"/>
      <c r="K301" s="277"/>
      <c r="L301" s="146"/>
      <c r="M301" s="154"/>
      <c r="N301" s="148"/>
      <c r="O301" s="278"/>
      <c r="P301" s="148"/>
      <c r="Q301" s="149"/>
      <c r="R301" s="148"/>
      <c r="S301" s="154"/>
      <c r="T301" s="148"/>
      <c r="U301" s="43"/>
      <c r="V301" s="154"/>
      <c r="W301" s="253"/>
      <c r="X301" s="152"/>
      <c r="Y301" s="43"/>
      <c r="Z301" s="11"/>
      <c r="AA301" s="11"/>
      <c r="AB301" s="11"/>
      <c r="AC301" s="11"/>
      <c r="AD301" s="11"/>
    </row>
    <row r="302" spans="1:30" x14ac:dyDescent="0.2">
      <c r="A302" s="273"/>
      <c r="B302" s="245"/>
      <c r="C302" s="43"/>
      <c r="D302" s="247"/>
      <c r="E302" s="43"/>
      <c r="F302" s="146"/>
      <c r="G302" s="154"/>
      <c r="H302" s="87"/>
      <c r="I302" s="87"/>
      <c r="J302" s="89"/>
      <c r="K302" s="277"/>
      <c r="L302" s="146"/>
      <c r="M302" s="154"/>
      <c r="N302" s="148"/>
      <c r="O302" s="278"/>
      <c r="P302" s="148"/>
      <c r="Q302" s="149"/>
      <c r="R302" s="148"/>
      <c r="S302" s="154"/>
      <c r="T302" s="43"/>
      <c r="U302" s="43"/>
      <c r="V302" s="154"/>
      <c r="W302" s="253"/>
      <c r="X302" s="152"/>
      <c r="Y302" s="43"/>
      <c r="Z302" s="11"/>
      <c r="AA302" s="11"/>
      <c r="AB302" s="11"/>
      <c r="AC302" s="11"/>
      <c r="AD302" s="11"/>
    </row>
    <row r="303" spans="1:30" x14ac:dyDescent="0.2">
      <c r="A303" s="273"/>
      <c r="B303" s="43"/>
      <c r="C303" s="245"/>
      <c r="D303" s="21"/>
      <c r="E303" s="248"/>
      <c r="F303" s="249"/>
      <c r="G303" s="154"/>
      <c r="H303" s="87"/>
      <c r="I303" s="87"/>
      <c r="J303" s="89"/>
      <c r="K303" s="277"/>
      <c r="L303" s="146"/>
      <c r="M303" s="154"/>
      <c r="N303" s="148"/>
      <c r="O303" s="278"/>
      <c r="P303" s="148"/>
      <c r="Q303" s="149"/>
      <c r="R303" s="148"/>
      <c r="S303" s="154"/>
      <c r="T303" s="148"/>
      <c r="U303" s="43"/>
      <c r="V303" s="154"/>
      <c r="W303" s="253"/>
      <c r="X303" s="152"/>
      <c r="Y303" s="43"/>
      <c r="Z303" s="11"/>
      <c r="AA303" s="11"/>
      <c r="AB303" s="11"/>
      <c r="AC303" s="11"/>
      <c r="AD303" s="11"/>
    </row>
    <row r="304" spans="1:30" x14ac:dyDescent="0.2">
      <c r="A304" s="273"/>
      <c r="B304" s="245"/>
      <c r="C304" s="286"/>
      <c r="D304" s="247"/>
      <c r="E304" s="43"/>
      <c r="F304" s="146"/>
      <c r="G304" s="154"/>
      <c r="H304" s="87"/>
      <c r="I304" s="87"/>
      <c r="J304" s="89"/>
      <c r="K304" s="277"/>
      <c r="L304" s="146"/>
      <c r="M304" s="154"/>
      <c r="N304" s="148"/>
      <c r="O304" s="278"/>
      <c r="P304" s="148"/>
      <c r="Q304" s="149"/>
      <c r="R304" s="148"/>
      <c r="S304" s="154"/>
      <c r="T304" s="43"/>
      <c r="U304" s="43"/>
      <c r="V304" s="154"/>
      <c r="W304" s="253"/>
      <c r="X304" s="152"/>
      <c r="Y304" s="43"/>
      <c r="Z304" s="11"/>
      <c r="AA304" s="11"/>
      <c r="AB304" s="11"/>
      <c r="AC304" s="11"/>
      <c r="AD304" s="11"/>
    </row>
    <row r="305" spans="1:30" x14ac:dyDescent="0.2">
      <c r="A305" s="273"/>
      <c r="B305" s="43"/>
      <c r="C305" s="245"/>
      <c r="D305" s="21"/>
      <c r="E305" s="248"/>
      <c r="F305" s="249"/>
      <c r="G305" s="154"/>
      <c r="H305" s="87"/>
      <c r="I305" s="87"/>
      <c r="J305" s="89"/>
      <c r="K305" s="277"/>
      <c r="L305" s="146"/>
      <c r="M305" s="154"/>
      <c r="N305" s="148"/>
      <c r="O305" s="278"/>
      <c r="P305" s="148"/>
      <c r="Q305" s="149"/>
      <c r="R305" s="148"/>
      <c r="S305" s="154"/>
      <c r="T305" s="148"/>
      <c r="U305" s="43"/>
      <c r="V305" s="154"/>
      <c r="W305" s="253"/>
      <c r="X305" s="152"/>
      <c r="Y305" s="43"/>
      <c r="Z305" s="11"/>
      <c r="AA305" s="11"/>
      <c r="AB305" s="11"/>
      <c r="AC305" s="11"/>
      <c r="AD305" s="11"/>
    </row>
    <row r="306" spans="1:30" x14ac:dyDescent="0.2">
      <c r="A306" s="273"/>
      <c r="B306" s="245"/>
      <c r="C306" s="286"/>
      <c r="D306" s="247"/>
      <c r="E306" s="43"/>
      <c r="F306" s="146"/>
      <c r="G306" s="154"/>
      <c r="H306" s="87"/>
      <c r="I306" s="87"/>
      <c r="J306" s="89"/>
      <c r="K306" s="277"/>
      <c r="L306" s="146"/>
      <c r="M306" s="154"/>
      <c r="N306" s="148"/>
      <c r="O306" s="278"/>
      <c r="P306" s="148"/>
      <c r="Q306" s="149"/>
      <c r="R306" s="148"/>
      <c r="S306" s="154"/>
      <c r="T306" s="43"/>
      <c r="U306" s="43"/>
      <c r="V306" s="154"/>
      <c r="W306" s="253"/>
      <c r="X306" s="152"/>
      <c r="Y306" s="43"/>
      <c r="Z306" s="11"/>
      <c r="AA306" s="11"/>
      <c r="AB306" s="11"/>
      <c r="AC306" s="11"/>
      <c r="AD306" s="11"/>
    </row>
    <row r="307" spans="1:30" x14ac:dyDescent="0.2">
      <c r="A307" s="273"/>
      <c r="B307" s="43"/>
      <c r="C307" s="245"/>
      <c r="D307" s="21"/>
      <c r="E307" s="248"/>
      <c r="F307" s="249"/>
      <c r="G307" s="154"/>
      <c r="H307" s="87"/>
      <c r="I307" s="87"/>
      <c r="J307" s="89"/>
      <c r="K307" s="277"/>
      <c r="L307" s="146"/>
      <c r="M307" s="154"/>
      <c r="N307" s="148"/>
      <c r="O307" s="278"/>
      <c r="P307" s="148"/>
      <c r="Q307" s="149"/>
      <c r="R307" s="148"/>
      <c r="S307" s="154"/>
      <c r="T307" s="148"/>
      <c r="U307" s="43"/>
      <c r="V307" s="154"/>
      <c r="W307" s="253"/>
      <c r="X307" s="152"/>
      <c r="Y307" s="43"/>
      <c r="Z307" s="11"/>
      <c r="AA307" s="11"/>
      <c r="AB307" s="11"/>
      <c r="AC307" s="11"/>
      <c r="AD307" s="11"/>
    </row>
    <row r="308" spans="1:30" x14ac:dyDescent="0.2">
      <c r="A308" s="273"/>
      <c r="B308" s="245"/>
      <c r="C308" s="287"/>
      <c r="D308" s="247"/>
      <c r="E308" s="43"/>
      <c r="F308" s="146"/>
      <c r="G308" s="154"/>
      <c r="H308" s="87"/>
      <c r="I308" s="87"/>
      <c r="J308" s="89"/>
      <c r="K308" s="277"/>
      <c r="L308" s="146"/>
      <c r="M308" s="154"/>
      <c r="N308" s="148"/>
      <c r="O308" s="278"/>
      <c r="P308" s="148"/>
      <c r="Q308" s="149"/>
      <c r="R308" s="148"/>
      <c r="S308" s="154"/>
      <c r="T308" s="43"/>
      <c r="U308" s="43"/>
      <c r="V308" s="154"/>
      <c r="W308" s="253"/>
      <c r="X308" s="152"/>
      <c r="Y308" s="43"/>
      <c r="Z308" s="11"/>
      <c r="AA308" s="11"/>
      <c r="AB308" s="11"/>
      <c r="AC308" s="11"/>
      <c r="AD308" s="11"/>
    </row>
    <row r="309" spans="1:30" x14ac:dyDescent="0.2">
      <c r="A309" s="273"/>
      <c r="B309" s="43"/>
      <c r="C309" s="245"/>
      <c r="D309" s="21"/>
      <c r="E309" s="248"/>
      <c r="F309" s="249"/>
      <c r="G309" s="154"/>
      <c r="H309" s="87"/>
      <c r="I309" s="87"/>
      <c r="J309" s="89"/>
      <c r="K309" s="277"/>
      <c r="L309" s="146"/>
      <c r="M309" s="154"/>
      <c r="N309" s="148"/>
      <c r="O309" s="278"/>
      <c r="P309" s="148"/>
      <c r="Q309" s="149"/>
      <c r="R309" s="148"/>
      <c r="S309" s="154"/>
      <c r="T309" s="148"/>
      <c r="U309" s="43"/>
      <c r="V309" s="154"/>
      <c r="W309" s="253"/>
      <c r="X309" s="152"/>
      <c r="Y309" s="43"/>
      <c r="Z309" s="11"/>
      <c r="AA309" s="11"/>
      <c r="AB309" s="11"/>
      <c r="AC309" s="11"/>
      <c r="AD309" s="11"/>
    </row>
    <row r="310" spans="1:30" x14ac:dyDescent="0.2">
      <c r="A310" s="273"/>
      <c r="B310" s="245"/>
      <c r="C310" s="286"/>
      <c r="D310" s="247"/>
      <c r="E310" s="43"/>
      <c r="F310" s="146"/>
      <c r="G310" s="154"/>
      <c r="H310" s="87"/>
      <c r="I310" s="87"/>
      <c r="J310" s="89"/>
      <c r="K310" s="277"/>
      <c r="L310" s="146"/>
      <c r="M310" s="154"/>
      <c r="N310" s="148"/>
      <c r="O310" s="278"/>
      <c r="P310" s="148"/>
      <c r="Q310" s="149"/>
      <c r="R310" s="148"/>
      <c r="S310" s="154"/>
      <c r="T310" s="43"/>
      <c r="U310" s="43"/>
      <c r="V310" s="154"/>
      <c r="W310" s="253"/>
      <c r="X310" s="152"/>
      <c r="Y310" s="43"/>
      <c r="Z310" s="11"/>
      <c r="AA310" s="11"/>
      <c r="AB310" s="11"/>
      <c r="AC310" s="11"/>
      <c r="AD310" s="11"/>
    </row>
    <row r="311" spans="1:30" x14ac:dyDescent="0.2">
      <c r="A311" s="273"/>
      <c r="B311" s="43"/>
      <c r="C311" s="245"/>
      <c r="D311" s="21"/>
      <c r="E311" s="248"/>
      <c r="F311" s="249"/>
      <c r="G311" s="154"/>
      <c r="H311" s="87"/>
      <c r="I311" s="87"/>
      <c r="J311" s="89"/>
      <c r="K311" s="277"/>
      <c r="L311" s="146"/>
      <c r="M311" s="154"/>
      <c r="N311" s="148"/>
      <c r="O311" s="278"/>
      <c r="P311" s="148"/>
      <c r="Q311" s="149"/>
      <c r="R311" s="148"/>
      <c r="S311" s="154"/>
      <c r="T311" s="148"/>
      <c r="U311" s="43"/>
      <c r="V311" s="154"/>
      <c r="W311" s="253"/>
      <c r="X311" s="152"/>
      <c r="Y311" s="43"/>
      <c r="Z311" s="11"/>
      <c r="AA311" s="11"/>
      <c r="AB311" s="11"/>
      <c r="AC311" s="11"/>
      <c r="AD311" s="11"/>
    </row>
    <row r="312" spans="1:30" x14ac:dyDescent="0.2">
      <c r="A312" s="273"/>
      <c r="B312" s="245"/>
      <c r="C312" s="286"/>
      <c r="D312" s="247"/>
      <c r="E312" s="43"/>
      <c r="F312" s="146"/>
      <c r="G312" s="154"/>
      <c r="H312" s="87"/>
      <c r="I312" s="87"/>
      <c r="J312" s="89"/>
      <c r="K312" s="277"/>
      <c r="L312" s="146"/>
      <c r="M312" s="154"/>
      <c r="N312" s="148"/>
      <c r="O312" s="278"/>
      <c r="P312" s="148"/>
      <c r="Q312" s="149"/>
      <c r="R312" s="148"/>
      <c r="S312" s="280"/>
      <c r="T312" s="43"/>
      <c r="U312" s="43"/>
      <c r="V312" s="284"/>
      <c r="W312" s="253"/>
      <c r="X312" s="152"/>
      <c r="Y312" s="43"/>
      <c r="Z312" s="11"/>
      <c r="AA312" s="11"/>
      <c r="AB312" s="11"/>
      <c r="AC312" s="11"/>
      <c r="AD312" s="11"/>
    </row>
    <row r="313" spans="1:30" x14ac:dyDescent="0.2">
      <c r="A313" s="273"/>
      <c r="B313" s="43"/>
      <c r="C313" s="245"/>
      <c r="D313" s="21"/>
      <c r="E313" s="248"/>
      <c r="F313" s="249"/>
      <c r="G313" s="154"/>
      <c r="H313" s="87"/>
      <c r="I313" s="87"/>
      <c r="J313" s="89"/>
      <c r="K313" s="277"/>
      <c r="L313" s="146"/>
      <c r="M313" s="154"/>
      <c r="N313" s="148"/>
      <c r="O313" s="154"/>
      <c r="P313" s="148"/>
      <c r="Q313" s="149"/>
      <c r="R313" s="148"/>
      <c r="S313" s="149"/>
      <c r="T313" s="148"/>
      <c r="U313" s="43"/>
      <c r="V313" s="154"/>
      <c r="W313" s="253"/>
      <c r="X313" s="152"/>
      <c r="Y313" s="43"/>
      <c r="Z313" s="11"/>
      <c r="AA313" s="11"/>
      <c r="AB313" s="11"/>
      <c r="AC313" s="11"/>
      <c r="AD313" s="11"/>
    </row>
    <row r="314" spans="1:30" x14ac:dyDescent="0.2">
      <c r="A314" s="274"/>
      <c r="B314" s="245"/>
      <c r="C314" s="286"/>
      <c r="D314" s="247"/>
      <c r="E314" s="43"/>
      <c r="F314" s="146"/>
      <c r="G314" s="154"/>
      <c r="H314" s="87"/>
      <c r="I314" s="87"/>
      <c r="J314" s="89"/>
      <c r="K314" s="277"/>
      <c r="L314" s="146"/>
      <c r="M314" s="154"/>
      <c r="N314" s="148"/>
      <c r="O314" s="154"/>
      <c r="P314" s="148"/>
      <c r="Q314" s="149"/>
      <c r="R314" s="148"/>
      <c r="S314" s="149"/>
      <c r="T314" s="43"/>
      <c r="U314" s="43"/>
      <c r="V314" s="154"/>
      <c r="W314" s="253"/>
      <c r="X314" s="152"/>
      <c r="Y314" s="43"/>
      <c r="Z314" s="11"/>
      <c r="AA314" s="11"/>
      <c r="AB314" s="11"/>
      <c r="AC314" s="11"/>
      <c r="AD314" s="11"/>
    </row>
    <row r="315" spans="1:30" x14ac:dyDescent="0.2">
      <c r="A315" s="273"/>
      <c r="B315" s="43"/>
      <c r="C315" s="245"/>
      <c r="D315" s="21"/>
      <c r="E315" s="248"/>
      <c r="F315" s="249"/>
      <c r="G315" s="149"/>
      <c r="H315" s="87"/>
      <c r="I315" s="87"/>
      <c r="J315" s="89"/>
      <c r="K315" s="277"/>
      <c r="L315" s="146"/>
      <c r="M315" s="154"/>
      <c r="N315" s="148"/>
      <c r="O315" s="154"/>
      <c r="P315" s="148"/>
      <c r="Q315" s="149"/>
      <c r="R315" s="148"/>
      <c r="S315" s="149"/>
      <c r="T315" s="148"/>
      <c r="U315" s="43"/>
      <c r="V315" s="154"/>
      <c r="W315" s="253"/>
      <c r="X315" s="152"/>
      <c r="Y315" s="43"/>
      <c r="Z315" s="11"/>
      <c r="AA315" s="11"/>
      <c r="AB315" s="11"/>
      <c r="AC315" s="11"/>
      <c r="AD315" s="11"/>
    </row>
    <row r="316" spans="1:30" x14ac:dyDescent="0.2">
      <c r="A316" s="43"/>
      <c r="B316" s="245"/>
      <c r="C316" s="43"/>
      <c r="D316" s="247"/>
      <c r="E316" s="43"/>
      <c r="F316" s="146"/>
      <c r="G316" s="154"/>
      <c r="H316" s="87"/>
      <c r="I316" s="87"/>
      <c r="J316" s="89"/>
      <c r="K316" s="277"/>
      <c r="L316" s="146"/>
      <c r="M316" s="154"/>
      <c r="N316" s="148"/>
      <c r="O316" s="154"/>
      <c r="P316" s="148"/>
      <c r="Q316" s="149"/>
      <c r="R316" s="148"/>
      <c r="S316" s="149"/>
      <c r="T316" s="43"/>
      <c r="U316" s="43"/>
      <c r="V316" s="154"/>
      <c r="W316" s="253"/>
      <c r="X316" s="152"/>
      <c r="Y316" s="43"/>
      <c r="Z316" s="11"/>
      <c r="AA316" s="11"/>
      <c r="AB316" s="11"/>
      <c r="AC316" s="11"/>
      <c r="AD316" s="11"/>
    </row>
    <row r="317" spans="1:30" x14ac:dyDescent="0.2">
      <c r="A317" s="43"/>
      <c r="B317" s="43"/>
      <c r="C317" s="245"/>
      <c r="D317" s="21"/>
      <c r="E317" s="248"/>
      <c r="F317" s="249"/>
      <c r="G317" s="283"/>
      <c r="H317" s="87"/>
      <c r="I317" s="87"/>
      <c r="J317" s="89"/>
      <c r="K317" s="277"/>
      <c r="L317" s="146"/>
      <c r="M317" s="154"/>
      <c r="N317" s="148"/>
      <c r="O317" s="154"/>
      <c r="P317" s="148"/>
      <c r="Q317" s="149"/>
      <c r="R317" s="148"/>
      <c r="S317" s="154"/>
      <c r="T317" s="148"/>
      <c r="U317" s="43"/>
      <c r="V317" s="288"/>
      <c r="W317" s="253"/>
      <c r="X317" s="152"/>
      <c r="Y317" s="43"/>
      <c r="Z317" s="11"/>
      <c r="AA317" s="11"/>
      <c r="AB317" s="11"/>
      <c r="AC317" s="11"/>
      <c r="AD317" s="11"/>
    </row>
    <row r="318" spans="1:30" x14ac:dyDescent="0.2">
      <c r="A318" s="43"/>
      <c r="B318" s="245"/>
      <c r="C318" s="43"/>
      <c r="D318" s="247"/>
      <c r="E318" s="43"/>
      <c r="F318" s="146"/>
      <c r="G318" s="283"/>
      <c r="H318" s="87"/>
      <c r="I318" s="87"/>
      <c r="J318" s="89"/>
      <c r="K318" s="277"/>
      <c r="L318" s="146"/>
      <c r="M318" s="154"/>
      <c r="N318" s="148"/>
      <c r="O318" s="154"/>
      <c r="P318" s="148"/>
      <c r="Q318" s="154"/>
      <c r="R318" s="148"/>
      <c r="S318" s="154"/>
      <c r="T318" s="43"/>
      <c r="U318" s="43"/>
      <c r="V318" s="288"/>
      <c r="W318" s="253"/>
      <c r="X318" s="152"/>
      <c r="Y318" s="43"/>
      <c r="Z318" s="11"/>
      <c r="AA318" s="11"/>
      <c r="AB318" s="11"/>
      <c r="AC318" s="11"/>
      <c r="AD318" s="11"/>
    </row>
    <row r="319" spans="1:30" x14ac:dyDescent="0.2">
      <c r="A319" s="43"/>
      <c r="B319" s="43"/>
      <c r="C319" s="245"/>
      <c r="D319" s="21"/>
      <c r="E319" s="248"/>
      <c r="F319" s="249"/>
      <c r="G319" s="283"/>
      <c r="H319" s="87"/>
      <c r="I319" s="87"/>
      <c r="J319" s="89"/>
      <c r="K319" s="277"/>
      <c r="L319" s="146"/>
      <c r="M319" s="154"/>
      <c r="N319" s="148"/>
      <c r="O319" s="154"/>
      <c r="P319" s="148"/>
      <c r="Q319" s="154"/>
      <c r="R319" s="148"/>
      <c r="S319" s="154"/>
      <c r="T319" s="148"/>
      <c r="U319" s="43"/>
      <c r="V319" s="288"/>
      <c r="W319" s="253"/>
      <c r="X319" s="152"/>
      <c r="Y319" s="43"/>
      <c r="Z319" s="11"/>
      <c r="AA319" s="11"/>
      <c r="AB319" s="11"/>
      <c r="AC319" s="11"/>
      <c r="AD319" s="11"/>
    </row>
    <row r="320" spans="1:30" x14ac:dyDescent="0.2">
      <c r="A320" s="43"/>
      <c r="B320" s="245"/>
      <c r="C320" s="43"/>
      <c r="D320" s="247"/>
      <c r="E320" s="43"/>
      <c r="F320" s="146"/>
      <c r="G320" s="283"/>
      <c r="H320" s="87"/>
      <c r="I320" s="87"/>
      <c r="J320" s="89"/>
      <c r="K320" s="277"/>
      <c r="L320" s="146"/>
      <c r="M320" s="154"/>
      <c r="N320" s="148"/>
      <c r="O320" s="154"/>
      <c r="P320" s="148"/>
      <c r="Q320" s="149"/>
      <c r="R320" s="148"/>
      <c r="S320" s="154"/>
      <c r="T320" s="43"/>
      <c r="U320" s="43"/>
      <c r="V320" s="154"/>
      <c r="W320" s="253"/>
      <c r="X320" s="152"/>
      <c r="Y320" s="43"/>
      <c r="Z320" s="11"/>
      <c r="AA320" s="11"/>
      <c r="AB320" s="11"/>
      <c r="AC320" s="11"/>
      <c r="AD320" s="11"/>
    </row>
    <row r="321" spans="1:30" x14ac:dyDescent="0.2">
      <c r="A321" s="43"/>
      <c r="B321" s="43"/>
      <c r="C321" s="245"/>
      <c r="D321" s="21"/>
      <c r="E321" s="248"/>
      <c r="F321" s="249"/>
      <c r="G321" s="283"/>
      <c r="H321" s="87"/>
      <c r="I321" s="87"/>
      <c r="J321" s="89"/>
      <c r="K321" s="277"/>
      <c r="L321" s="146"/>
      <c r="M321" s="154"/>
      <c r="N321" s="148"/>
      <c r="O321" s="154"/>
      <c r="P321" s="148"/>
      <c r="Q321" s="154"/>
      <c r="R321" s="148"/>
      <c r="S321" s="149"/>
      <c r="T321" s="148"/>
      <c r="U321" s="43"/>
      <c r="V321" s="288"/>
      <c r="W321" s="253"/>
      <c r="X321" s="152"/>
      <c r="Y321" s="43"/>
      <c r="Z321" s="11"/>
      <c r="AA321" s="11"/>
      <c r="AB321" s="11"/>
      <c r="AC321" s="11"/>
      <c r="AD321" s="11"/>
    </row>
    <row r="322" spans="1:30" x14ac:dyDescent="0.2">
      <c r="A322" s="43"/>
      <c r="B322" s="245"/>
      <c r="C322" s="43"/>
      <c r="D322" s="247"/>
      <c r="E322" s="43"/>
      <c r="F322" s="146"/>
      <c r="G322" s="283"/>
      <c r="H322" s="87"/>
      <c r="I322" s="87"/>
      <c r="J322" s="89"/>
      <c r="K322" s="277"/>
      <c r="L322" s="146"/>
      <c r="M322" s="154"/>
      <c r="N322" s="148"/>
      <c r="O322" s="154"/>
      <c r="P322" s="148"/>
      <c r="Q322" s="154"/>
      <c r="R322" s="148"/>
      <c r="S322" s="154"/>
      <c r="T322" s="43"/>
      <c r="U322" s="43"/>
      <c r="V322" s="288"/>
      <c r="W322" s="253"/>
      <c r="X322" s="152"/>
      <c r="Y322" s="43"/>
      <c r="Z322" s="11"/>
      <c r="AA322" s="11"/>
      <c r="AB322" s="11"/>
      <c r="AC322" s="11"/>
      <c r="AD322" s="11"/>
    </row>
    <row r="323" spans="1:30" x14ac:dyDescent="0.2">
      <c r="A323" s="43"/>
      <c r="B323" s="43"/>
      <c r="C323" s="245"/>
      <c r="D323" s="21"/>
      <c r="E323" s="248"/>
      <c r="F323" s="249"/>
      <c r="G323" s="283"/>
      <c r="H323" s="87"/>
      <c r="I323" s="87"/>
      <c r="J323" s="89"/>
      <c r="K323" s="277"/>
      <c r="L323" s="146"/>
      <c r="M323" s="154"/>
      <c r="N323" s="148"/>
      <c r="O323" s="154"/>
      <c r="P323" s="148"/>
      <c r="Q323" s="154"/>
      <c r="R323" s="148"/>
      <c r="S323" s="154"/>
      <c r="T323" s="148"/>
      <c r="U323" s="43"/>
      <c r="V323" s="288"/>
      <c r="W323" s="253"/>
      <c r="X323" s="152"/>
      <c r="Y323" s="43"/>
      <c r="Z323" s="11"/>
      <c r="AA323" s="11"/>
      <c r="AB323" s="11"/>
      <c r="AC323" s="11"/>
      <c r="AD323" s="11"/>
    </row>
    <row r="324" spans="1:30" x14ac:dyDescent="0.2">
      <c r="A324" s="43"/>
      <c r="B324" s="245"/>
      <c r="C324" s="43"/>
      <c r="D324" s="247"/>
      <c r="E324" s="43"/>
      <c r="F324" s="146"/>
      <c r="G324" s="283"/>
      <c r="H324" s="87"/>
      <c r="I324" s="87"/>
      <c r="J324" s="89"/>
      <c r="K324" s="277"/>
      <c r="L324" s="146"/>
      <c r="M324" s="154"/>
      <c r="N324" s="148"/>
      <c r="O324" s="154"/>
      <c r="P324" s="148"/>
      <c r="Q324" s="154"/>
      <c r="R324" s="148"/>
      <c r="S324" s="154"/>
      <c r="T324" s="43"/>
      <c r="U324" s="43"/>
      <c r="V324" s="288"/>
      <c r="W324" s="253"/>
      <c r="X324" s="152"/>
      <c r="Y324" s="43"/>
      <c r="Z324" s="11"/>
      <c r="AA324" s="11"/>
      <c r="AB324" s="11"/>
      <c r="AC324" s="11"/>
      <c r="AD324" s="11"/>
    </row>
    <row r="325" spans="1:30" x14ac:dyDescent="0.2">
      <c r="A325" s="43"/>
      <c r="B325" s="43"/>
      <c r="C325" s="245"/>
      <c r="D325" s="21"/>
      <c r="E325" s="248"/>
      <c r="F325" s="249"/>
      <c r="G325" s="283"/>
      <c r="H325" s="87"/>
      <c r="I325" s="87"/>
      <c r="J325" s="89"/>
      <c r="K325" s="277"/>
      <c r="L325" s="146"/>
      <c r="M325" s="154"/>
      <c r="N325" s="148"/>
      <c r="O325" s="154"/>
      <c r="P325" s="148"/>
      <c r="Q325" s="149"/>
      <c r="R325" s="148"/>
      <c r="S325" s="154"/>
      <c r="T325" s="148"/>
      <c r="U325" s="43"/>
      <c r="V325" s="288"/>
      <c r="W325" s="253"/>
      <c r="X325" s="152"/>
      <c r="Y325" s="43"/>
      <c r="Z325" s="11"/>
      <c r="AA325" s="11"/>
      <c r="AB325" s="11"/>
      <c r="AC325" s="11"/>
      <c r="AD325" s="11"/>
    </row>
    <row r="326" spans="1:30" x14ac:dyDescent="0.2">
      <c r="A326" s="43"/>
      <c r="B326" s="245"/>
      <c r="C326" s="43"/>
      <c r="D326" s="247"/>
      <c r="E326" s="43"/>
      <c r="F326" s="146"/>
      <c r="G326" s="283"/>
      <c r="H326" s="87"/>
      <c r="I326" s="87"/>
      <c r="J326" s="89"/>
      <c r="K326" s="277"/>
      <c r="L326" s="146"/>
      <c r="M326" s="154"/>
      <c r="N326" s="148"/>
      <c r="O326" s="154"/>
      <c r="P326" s="148"/>
      <c r="Q326" s="154"/>
      <c r="R326" s="148"/>
      <c r="S326" s="154"/>
      <c r="T326" s="43"/>
      <c r="U326" s="43"/>
      <c r="V326" s="288"/>
      <c r="W326" s="253"/>
      <c r="X326" s="152"/>
      <c r="Y326" s="43"/>
      <c r="Z326" s="11"/>
      <c r="AA326" s="11"/>
      <c r="AB326" s="11"/>
      <c r="AC326" s="11"/>
      <c r="AD326" s="11"/>
    </row>
    <row r="327" spans="1:30" x14ac:dyDescent="0.2">
      <c r="A327" s="43"/>
      <c r="B327" s="43"/>
      <c r="C327" s="245"/>
      <c r="D327" s="21"/>
      <c r="E327" s="248"/>
      <c r="F327" s="249"/>
      <c r="G327" s="283"/>
      <c r="H327" s="87"/>
      <c r="I327" s="87"/>
      <c r="J327" s="89"/>
      <c r="K327" s="277"/>
      <c r="L327" s="146"/>
      <c r="M327" s="154"/>
      <c r="N327" s="148"/>
      <c r="O327" s="154"/>
      <c r="P327" s="148"/>
      <c r="Q327" s="149"/>
      <c r="R327" s="148"/>
      <c r="S327" s="154"/>
      <c r="T327" s="148"/>
      <c r="U327" s="43"/>
      <c r="V327" s="288"/>
      <c r="W327" s="253"/>
      <c r="X327" s="152"/>
      <c r="Y327" s="43"/>
      <c r="Z327" s="11"/>
      <c r="AA327" s="11"/>
      <c r="AB327" s="11"/>
      <c r="AC327" s="11"/>
      <c r="AD327" s="11"/>
    </row>
    <row r="328" spans="1:30" x14ac:dyDescent="0.2">
      <c r="A328" s="43"/>
      <c r="B328" s="245"/>
      <c r="C328" s="43"/>
      <c r="D328" s="247"/>
      <c r="E328" s="43"/>
      <c r="F328" s="146"/>
      <c r="G328" s="283"/>
      <c r="H328" s="87"/>
      <c r="I328" s="87"/>
      <c r="J328" s="89"/>
      <c r="K328" s="277"/>
      <c r="L328" s="146"/>
      <c r="M328" s="154"/>
      <c r="N328" s="148"/>
      <c r="O328" s="154"/>
      <c r="P328" s="148"/>
      <c r="Q328" s="154"/>
      <c r="R328" s="148"/>
      <c r="S328" s="154"/>
      <c r="T328" s="43"/>
      <c r="U328" s="43"/>
      <c r="V328" s="154"/>
      <c r="W328" s="253"/>
      <c r="X328" s="152"/>
      <c r="Y328" s="43"/>
      <c r="Z328" s="11"/>
      <c r="AA328" s="11"/>
      <c r="AB328" s="11"/>
      <c r="AC328" s="11"/>
      <c r="AD328" s="11"/>
    </row>
    <row r="329" spans="1:30" x14ac:dyDescent="0.2">
      <c r="A329" s="43"/>
      <c r="B329" s="43"/>
      <c r="C329" s="245"/>
      <c r="D329" s="21"/>
      <c r="E329" s="248"/>
      <c r="F329" s="249"/>
      <c r="G329" s="283"/>
      <c r="H329" s="87"/>
      <c r="I329" s="87"/>
      <c r="J329" s="89"/>
      <c r="K329" s="277"/>
      <c r="L329" s="146"/>
      <c r="M329" s="154"/>
      <c r="N329" s="148"/>
      <c r="O329" s="154"/>
      <c r="P329" s="148"/>
      <c r="Q329" s="154"/>
      <c r="R329" s="148"/>
      <c r="S329" s="154"/>
      <c r="T329" s="148"/>
      <c r="U329" s="43"/>
      <c r="V329" s="288"/>
      <c r="W329" s="253"/>
      <c r="X329" s="152"/>
      <c r="Y329" s="43"/>
      <c r="Z329" s="11"/>
      <c r="AA329" s="11"/>
      <c r="AB329" s="11"/>
      <c r="AC329" s="11"/>
      <c r="AD329" s="11"/>
    </row>
    <row r="330" spans="1:30" x14ac:dyDescent="0.2">
      <c r="A330" s="43"/>
      <c r="B330" s="245"/>
      <c r="C330" s="43"/>
      <c r="D330" s="247"/>
      <c r="E330" s="43"/>
      <c r="F330" s="146"/>
      <c r="G330" s="283"/>
      <c r="H330" s="87"/>
      <c r="I330" s="87"/>
      <c r="J330" s="89"/>
      <c r="K330" s="277"/>
      <c r="L330" s="146"/>
      <c r="M330" s="154"/>
      <c r="N330" s="148"/>
      <c r="O330" s="154"/>
      <c r="P330" s="148"/>
      <c r="Q330" s="154"/>
      <c r="R330" s="148"/>
      <c r="S330" s="154"/>
      <c r="T330" s="43"/>
      <c r="U330" s="43"/>
      <c r="V330" s="288"/>
      <c r="W330" s="253"/>
      <c r="X330" s="152"/>
      <c r="Y330" s="43"/>
      <c r="Z330" s="11"/>
      <c r="AA330" s="11"/>
      <c r="AB330" s="11"/>
      <c r="AC330" s="11"/>
      <c r="AD330" s="11"/>
    </row>
    <row r="331" spans="1:30" x14ac:dyDescent="0.2">
      <c r="A331" s="43"/>
      <c r="B331" s="43"/>
      <c r="C331" s="245"/>
      <c r="D331" s="21"/>
      <c r="E331" s="248"/>
      <c r="F331" s="249"/>
      <c r="G331" s="283"/>
      <c r="H331" s="87"/>
      <c r="I331" s="87"/>
      <c r="J331" s="89"/>
      <c r="K331" s="277"/>
      <c r="L331" s="146"/>
      <c r="M331" s="154"/>
      <c r="N331" s="148"/>
      <c r="O331" s="154"/>
      <c r="P331" s="148"/>
      <c r="Q331" s="154"/>
      <c r="R331" s="148"/>
      <c r="S331" s="149"/>
      <c r="T331" s="148"/>
      <c r="U331" s="43"/>
      <c r="V331" s="154"/>
      <c r="W331" s="253"/>
      <c r="X331" s="152"/>
      <c r="Y331" s="43"/>
      <c r="Z331" s="11"/>
      <c r="AA331" s="11"/>
      <c r="AB331" s="11"/>
      <c r="AC331" s="11"/>
      <c r="AD331" s="11"/>
    </row>
    <row r="332" spans="1:30" x14ac:dyDescent="0.2">
      <c r="A332" s="43"/>
      <c r="B332" s="245"/>
      <c r="C332" s="43"/>
      <c r="D332" s="247"/>
      <c r="E332" s="43"/>
      <c r="F332" s="146"/>
      <c r="G332" s="283"/>
      <c r="H332" s="87"/>
      <c r="I332" s="87"/>
      <c r="J332" s="89"/>
      <c r="K332" s="277"/>
      <c r="L332" s="146"/>
      <c r="M332" s="154"/>
      <c r="N332" s="148"/>
      <c r="O332" s="154"/>
      <c r="P332" s="148"/>
      <c r="Q332" s="154"/>
      <c r="R332" s="148"/>
      <c r="S332" s="154"/>
      <c r="T332" s="43"/>
      <c r="U332" s="43"/>
      <c r="V332" s="154"/>
      <c r="W332" s="253"/>
      <c r="X332" s="152"/>
      <c r="Y332" s="43"/>
      <c r="Z332" s="11"/>
      <c r="AA332" s="11"/>
      <c r="AB332" s="11"/>
      <c r="AC332" s="11"/>
      <c r="AD332" s="11"/>
    </row>
    <row r="333" spans="1:30" x14ac:dyDescent="0.2">
      <c r="A333" s="43"/>
      <c r="B333" s="43"/>
      <c r="C333" s="245"/>
      <c r="D333" s="21"/>
      <c r="E333" s="248"/>
      <c r="F333" s="249"/>
      <c r="G333" s="283"/>
      <c r="H333" s="87"/>
      <c r="I333" s="87"/>
      <c r="J333" s="89"/>
      <c r="K333" s="277"/>
      <c r="L333" s="146"/>
      <c r="M333" s="154"/>
      <c r="N333" s="148"/>
      <c r="O333" s="154"/>
      <c r="P333" s="148"/>
      <c r="Q333" s="149"/>
      <c r="R333" s="148"/>
      <c r="S333" s="154"/>
      <c r="T333" s="148"/>
      <c r="U333" s="43"/>
      <c r="V333" s="154"/>
      <c r="W333" s="253"/>
      <c r="X333" s="152"/>
      <c r="Y333" s="43"/>
      <c r="Z333" s="11"/>
      <c r="AA333" s="11"/>
      <c r="AB333" s="11"/>
      <c r="AC333" s="11"/>
      <c r="AD333" s="11"/>
    </row>
    <row r="334" spans="1:30" x14ac:dyDescent="0.2">
      <c r="A334" s="43"/>
      <c r="B334" s="245"/>
      <c r="C334" s="289"/>
      <c r="D334" s="247"/>
      <c r="E334" s="43"/>
      <c r="F334" s="146"/>
      <c r="G334" s="283"/>
      <c r="H334" s="87"/>
      <c r="I334" s="87"/>
      <c r="J334" s="89"/>
      <c r="K334" s="277"/>
      <c r="L334" s="146"/>
      <c r="M334" s="154"/>
      <c r="N334" s="148"/>
      <c r="O334" s="154"/>
      <c r="P334" s="148"/>
      <c r="Q334" s="154"/>
      <c r="R334" s="148"/>
      <c r="S334" s="154"/>
      <c r="T334" s="43"/>
      <c r="U334" s="43"/>
      <c r="V334" s="154"/>
      <c r="W334" s="253"/>
      <c r="X334" s="152"/>
      <c r="Y334" s="43"/>
      <c r="Z334" s="11"/>
      <c r="AA334" s="11"/>
      <c r="AB334" s="11"/>
      <c r="AC334" s="11"/>
      <c r="AD334" s="11"/>
    </row>
    <row r="335" spans="1:30" x14ac:dyDescent="0.2">
      <c r="A335" s="43"/>
      <c r="B335" s="43"/>
      <c r="C335" s="245"/>
      <c r="D335" s="21"/>
      <c r="E335" s="248"/>
      <c r="F335" s="249"/>
      <c r="G335" s="283"/>
      <c r="H335" s="87"/>
      <c r="I335" s="87"/>
      <c r="J335" s="89"/>
      <c r="K335" s="277"/>
      <c r="L335" s="146"/>
      <c r="M335" s="154"/>
      <c r="N335" s="148"/>
      <c r="O335" s="154"/>
      <c r="P335" s="148"/>
      <c r="Q335" s="149"/>
      <c r="R335" s="148"/>
      <c r="S335" s="154"/>
      <c r="T335" s="148"/>
      <c r="U335" s="43"/>
      <c r="V335" s="154"/>
      <c r="W335" s="253"/>
      <c r="X335" s="152"/>
      <c r="Y335" s="43"/>
      <c r="Z335" s="11"/>
      <c r="AA335" s="11"/>
      <c r="AB335" s="11"/>
      <c r="AC335" s="11"/>
      <c r="AD335" s="11"/>
    </row>
    <row r="336" spans="1:30" x14ac:dyDescent="0.2">
      <c r="A336" s="43"/>
      <c r="B336" s="245"/>
      <c r="C336" s="43"/>
      <c r="D336" s="247"/>
      <c r="E336" s="43"/>
      <c r="F336" s="146"/>
      <c r="G336" s="283"/>
      <c r="H336" s="87"/>
      <c r="I336" s="87"/>
      <c r="J336" s="89"/>
      <c r="K336" s="277"/>
      <c r="L336" s="146"/>
      <c r="M336" s="154"/>
      <c r="N336" s="148"/>
      <c r="O336" s="154"/>
      <c r="P336" s="148"/>
      <c r="Q336" s="154"/>
      <c r="R336" s="148"/>
      <c r="S336" s="154"/>
      <c r="T336" s="43"/>
      <c r="U336" s="43"/>
      <c r="V336" s="154"/>
      <c r="W336" s="253"/>
      <c r="X336" s="152"/>
      <c r="Y336" s="43"/>
      <c r="Z336" s="11"/>
      <c r="AA336" s="11"/>
      <c r="AB336" s="11"/>
      <c r="AC336" s="11"/>
      <c r="AD336" s="11"/>
    </row>
    <row r="337" spans="1:30" x14ac:dyDescent="0.2">
      <c r="A337" s="43"/>
      <c r="B337" s="43"/>
      <c r="C337" s="245"/>
      <c r="D337" s="21"/>
      <c r="E337" s="248"/>
      <c r="F337" s="249"/>
      <c r="G337" s="283"/>
      <c r="H337" s="87"/>
      <c r="I337" s="87"/>
      <c r="J337" s="89"/>
      <c r="K337" s="277"/>
      <c r="L337" s="146"/>
      <c r="M337" s="154"/>
      <c r="N337" s="148"/>
      <c r="O337" s="154"/>
      <c r="P337" s="148"/>
      <c r="Q337" s="149"/>
      <c r="R337" s="148"/>
      <c r="S337" s="154"/>
      <c r="T337" s="148"/>
      <c r="U337" s="43"/>
      <c r="V337" s="154"/>
      <c r="W337" s="253"/>
      <c r="X337" s="152"/>
      <c r="Y337" s="43"/>
      <c r="Z337" s="11"/>
      <c r="AA337" s="11"/>
      <c r="AB337" s="11"/>
      <c r="AC337" s="11"/>
      <c r="AD337" s="11"/>
    </row>
    <row r="338" spans="1:30" x14ac:dyDescent="0.2">
      <c r="A338" s="245"/>
      <c r="B338" s="245"/>
      <c r="C338" s="289"/>
      <c r="D338" s="247"/>
      <c r="E338" s="43"/>
      <c r="F338" s="146"/>
      <c r="G338" s="283"/>
      <c r="H338" s="87"/>
      <c r="I338" s="87"/>
      <c r="J338" s="89"/>
      <c r="K338" s="277"/>
      <c r="L338" s="146"/>
      <c r="M338" s="154"/>
      <c r="N338" s="148"/>
      <c r="O338" s="154"/>
      <c r="P338" s="148"/>
      <c r="Q338" s="154"/>
      <c r="R338" s="148"/>
      <c r="S338" s="154"/>
      <c r="T338" s="43"/>
      <c r="U338" s="43"/>
      <c r="V338" s="154"/>
      <c r="W338" s="253"/>
      <c r="X338" s="152"/>
      <c r="Y338" s="43"/>
      <c r="Z338" s="11"/>
      <c r="AA338" s="11"/>
      <c r="AB338" s="11"/>
      <c r="AC338" s="11"/>
      <c r="AD338" s="11"/>
    </row>
    <row r="339" spans="1:30" x14ac:dyDescent="0.2">
      <c r="A339" s="245"/>
      <c r="B339" s="43"/>
      <c r="C339" s="245"/>
      <c r="D339" s="21"/>
      <c r="E339" s="248"/>
      <c r="F339" s="249"/>
      <c r="G339" s="283"/>
      <c r="H339" s="87"/>
      <c r="I339" s="87"/>
      <c r="J339" s="89"/>
      <c r="K339" s="277"/>
      <c r="L339" s="146"/>
      <c r="M339" s="154"/>
      <c r="N339" s="148"/>
      <c r="O339" s="154"/>
      <c r="P339" s="148"/>
      <c r="Q339" s="290"/>
      <c r="R339" s="148"/>
      <c r="S339" s="154"/>
      <c r="T339" s="148"/>
      <c r="U339" s="43"/>
      <c r="V339" s="154"/>
      <c r="W339" s="253"/>
      <c r="X339" s="152"/>
      <c r="Y339" s="43"/>
      <c r="Z339" s="11"/>
      <c r="AA339" s="11"/>
      <c r="AB339" s="11"/>
      <c r="AC339" s="11"/>
      <c r="AD339" s="11"/>
    </row>
    <row r="340" spans="1:30" x14ac:dyDescent="0.2">
      <c r="A340" s="273"/>
      <c r="B340" s="245"/>
      <c r="C340" s="289"/>
      <c r="D340" s="247"/>
      <c r="E340" s="43"/>
      <c r="F340" s="146"/>
      <c r="G340" s="283"/>
      <c r="H340" s="87"/>
      <c r="I340" s="87"/>
      <c r="J340" s="89"/>
      <c r="K340" s="277"/>
      <c r="L340" s="146"/>
      <c r="M340" s="154"/>
      <c r="N340" s="148"/>
      <c r="O340" s="154"/>
      <c r="P340" s="148"/>
      <c r="Q340" s="149"/>
      <c r="R340" s="148"/>
      <c r="S340" s="154"/>
      <c r="T340" s="43"/>
      <c r="U340" s="43"/>
      <c r="V340" s="154"/>
      <c r="W340" s="253"/>
      <c r="X340" s="152"/>
      <c r="Y340" s="43"/>
      <c r="Z340" s="11"/>
      <c r="AA340" s="11"/>
      <c r="AB340" s="11"/>
      <c r="AC340" s="11"/>
      <c r="AD340" s="11"/>
    </row>
    <row r="341" spans="1:30" x14ac:dyDescent="0.2">
      <c r="A341" s="273"/>
      <c r="B341" s="43"/>
      <c r="C341" s="245"/>
      <c r="D341" s="21"/>
      <c r="E341" s="248"/>
      <c r="F341" s="249"/>
      <c r="G341" s="283"/>
      <c r="H341" s="87"/>
      <c r="I341" s="87"/>
      <c r="J341" s="89"/>
      <c r="K341" s="277"/>
      <c r="L341" s="146"/>
      <c r="M341" s="154"/>
      <c r="N341" s="148"/>
      <c r="O341" s="154"/>
      <c r="P341" s="148"/>
      <c r="Q341" s="290"/>
      <c r="R341" s="148"/>
      <c r="S341" s="154"/>
      <c r="T341" s="148"/>
      <c r="U341" s="43"/>
      <c r="V341" s="154"/>
      <c r="W341" s="253"/>
      <c r="X341" s="152"/>
      <c r="Y341" s="43"/>
      <c r="Z341" s="11"/>
      <c r="AA341" s="11"/>
      <c r="AB341" s="11"/>
      <c r="AC341" s="11"/>
      <c r="AD341" s="11"/>
    </row>
    <row r="342" spans="1:30" x14ac:dyDescent="0.2">
      <c r="A342" s="273"/>
      <c r="B342" s="245"/>
      <c r="C342" s="289"/>
      <c r="D342" s="247"/>
      <c r="E342" s="43"/>
      <c r="F342" s="146"/>
      <c r="G342" s="283"/>
      <c r="H342" s="87"/>
      <c r="I342" s="87"/>
      <c r="J342" s="89"/>
      <c r="K342" s="277"/>
      <c r="L342" s="146"/>
      <c r="M342" s="154"/>
      <c r="N342" s="148"/>
      <c r="O342" s="154"/>
      <c r="P342" s="148"/>
      <c r="Q342" s="149"/>
      <c r="R342" s="148"/>
      <c r="S342" s="154"/>
      <c r="T342" s="43"/>
      <c r="U342" s="43"/>
      <c r="V342" s="154"/>
      <c r="W342" s="253"/>
      <c r="X342" s="152"/>
      <c r="Y342" s="43"/>
      <c r="Z342" s="11"/>
      <c r="AA342" s="11"/>
      <c r="AB342" s="11"/>
      <c r="AC342" s="11"/>
      <c r="AD342" s="11"/>
    </row>
    <row r="343" spans="1:30" x14ac:dyDescent="0.2">
      <c r="A343" s="273"/>
      <c r="B343" s="43"/>
      <c r="C343" s="245"/>
      <c r="D343" s="21"/>
      <c r="E343" s="248"/>
      <c r="F343" s="249"/>
      <c r="G343" s="283"/>
      <c r="H343" s="87"/>
      <c r="I343" s="87"/>
      <c r="J343" s="89"/>
      <c r="K343" s="277"/>
      <c r="L343" s="146"/>
      <c r="M343" s="154"/>
      <c r="N343" s="148"/>
      <c r="O343" s="154"/>
      <c r="P343" s="148"/>
      <c r="Q343" s="149"/>
      <c r="R343" s="148"/>
      <c r="S343" s="154"/>
      <c r="T343" s="148"/>
      <c r="U343" s="43"/>
      <c r="V343" s="154"/>
      <c r="W343" s="253"/>
      <c r="X343" s="152"/>
      <c r="Y343" s="43"/>
      <c r="Z343" s="11"/>
      <c r="AA343" s="11"/>
      <c r="AB343" s="11"/>
      <c r="AC343" s="11"/>
      <c r="AD343" s="11"/>
    </row>
    <row r="344" spans="1:30" x14ac:dyDescent="0.2">
      <c r="A344" s="273"/>
      <c r="B344" s="245"/>
      <c r="C344" s="289"/>
      <c r="D344" s="247"/>
      <c r="E344" s="43"/>
      <c r="F344" s="146"/>
      <c r="G344" s="154"/>
      <c r="H344" s="87"/>
      <c r="I344" s="87"/>
      <c r="J344" s="89"/>
      <c r="K344" s="277"/>
      <c r="L344" s="146"/>
      <c r="M344" s="154"/>
      <c r="N344" s="148"/>
      <c r="O344" s="154"/>
      <c r="P344" s="148"/>
      <c r="Q344" s="149"/>
      <c r="R344" s="148"/>
      <c r="S344" s="154"/>
      <c r="T344" s="43"/>
      <c r="U344" s="43"/>
      <c r="V344" s="154"/>
      <c r="W344" s="253"/>
      <c r="X344" s="152"/>
      <c r="Y344" s="43"/>
      <c r="Z344" s="11"/>
      <c r="AA344" s="11"/>
      <c r="AB344" s="11"/>
      <c r="AC344" s="11"/>
      <c r="AD344" s="11"/>
    </row>
    <row r="345" spans="1:30" x14ac:dyDescent="0.2">
      <c r="A345" s="273"/>
      <c r="B345" s="43"/>
      <c r="C345" s="245"/>
      <c r="D345" s="21"/>
      <c r="E345" s="248"/>
      <c r="F345" s="249"/>
      <c r="G345" s="149"/>
      <c r="H345" s="87"/>
      <c r="I345" s="87"/>
      <c r="J345" s="89"/>
      <c r="K345" s="277"/>
      <c r="L345" s="146"/>
      <c r="M345" s="154"/>
      <c r="N345" s="148"/>
      <c r="O345" s="154"/>
      <c r="P345" s="148"/>
      <c r="Q345" s="149"/>
      <c r="R345" s="148"/>
      <c r="S345" s="154"/>
      <c r="T345" s="148"/>
      <c r="U345" s="43"/>
      <c r="V345" s="154"/>
      <c r="W345" s="253"/>
      <c r="X345" s="152"/>
      <c r="Y345" s="43"/>
      <c r="Z345" s="11"/>
      <c r="AA345" s="11"/>
      <c r="AB345" s="11"/>
      <c r="AC345" s="11"/>
      <c r="AD345" s="11"/>
    </row>
    <row r="346" spans="1:30" x14ac:dyDescent="0.2">
      <c r="A346" s="273"/>
      <c r="B346" s="245"/>
      <c r="C346" s="289"/>
      <c r="D346" s="247"/>
      <c r="E346" s="43"/>
      <c r="F346" s="146"/>
      <c r="G346" s="154"/>
      <c r="H346" s="87"/>
      <c r="I346" s="87"/>
      <c r="J346" s="89"/>
      <c r="K346" s="277"/>
      <c r="L346" s="146"/>
      <c r="M346" s="154"/>
      <c r="N346" s="148"/>
      <c r="O346" s="154"/>
      <c r="P346" s="148"/>
      <c r="Q346" s="149"/>
      <c r="R346" s="148"/>
      <c r="S346" s="154"/>
      <c r="T346" s="43"/>
      <c r="U346" s="43"/>
      <c r="V346" s="154"/>
      <c r="W346" s="253"/>
      <c r="X346" s="152"/>
      <c r="Y346" s="43"/>
      <c r="Z346" s="11"/>
      <c r="AA346" s="11"/>
      <c r="AB346" s="11"/>
      <c r="AC346" s="11"/>
      <c r="AD346" s="11"/>
    </row>
    <row r="347" spans="1:30" x14ac:dyDescent="0.2">
      <c r="A347" s="273"/>
      <c r="B347" s="43"/>
      <c r="C347" s="245"/>
      <c r="D347" s="21"/>
      <c r="E347" s="248"/>
      <c r="F347" s="249"/>
      <c r="G347" s="149"/>
      <c r="H347" s="87"/>
      <c r="I347" s="87"/>
      <c r="J347" s="89"/>
      <c r="K347" s="277"/>
      <c r="L347" s="146"/>
      <c r="M347" s="154"/>
      <c r="N347" s="148"/>
      <c r="O347" s="154"/>
      <c r="P347" s="148"/>
      <c r="Q347" s="149"/>
      <c r="R347" s="148"/>
      <c r="S347" s="154"/>
      <c r="T347" s="148"/>
      <c r="U347" s="43"/>
      <c r="V347" s="154"/>
      <c r="W347" s="253"/>
      <c r="X347" s="152"/>
      <c r="Y347" s="43"/>
      <c r="Z347" s="11"/>
      <c r="AA347" s="11"/>
      <c r="AB347" s="11"/>
      <c r="AC347" s="11"/>
      <c r="AD347" s="11"/>
    </row>
    <row r="348" spans="1:30" x14ac:dyDescent="0.2">
      <c r="A348" s="273"/>
      <c r="B348" s="245"/>
      <c r="C348" s="43"/>
      <c r="D348" s="43"/>
      <c r="E348" s="43"/>
      <c r="F348" s="146"/>
      <c r="G348" s="149"/>
      <c r="H348" s="87"/>
      <c r="I348" s="87"/>
      <c r="J348" s="89"/>
      <c r="K348" s="277"/>
      <c r="L348" s="146"/>
      <c r="M348" s="154"/>
      <c r="N348" s="148"/>
      <c r="O348" s="154"/>
      <c r="P348" s="148"/>
      <c r="Q348" s="149"/>
      <c r="R348" s="148"/>
      <c r="S348" s="154"/>
      <c r="T348" s="43"/>
      <c r="U348" s="43"/>
      <c r="V348" s="154"/>
      <c r="W348" s="253"/>
      <c r="X348" s="152"/>
      <c r="Y348" s="43"/>
      <c r="Z348" s="11"/>
      <c r="AA348" s="11"/>
      <c r="AB348" s="11"/>
      <c r="AC348" s="11"/>
      <c r="AD348" s="11"/>
    </row>
    <row r="349" spans="1:30" x14ac:dyDescent="0.2">
      <c r="A349" s="273"/>
      <c r="B349" s="43"/>
      <c r="C349" s="43"/>
      <c r="D349" s="43"/>
      <c r="E349" s="248"/>
      <c r="F349" s="249"/>
      <c r="G349" s="149"/>
      <c r="H349" s="87"/>
      <c r="I349" s="87"/>
      <c r="J349" s="89"/>
      <c r="K349" s="277"/>
      <c r="L349" s="146"/>
      <c r="M349" s="154"/>
      <c r="N349" s="148"/>
      <c r="O349" s="154"/>
      <c r="P349" s="148"/>
      <c r="Q349" s="149"/>
      <c r="R349" s="148"/>
      <c r="S349" s="149"/>
      <c r="T349" s="148"/>
      <c r="U349" s="43"/>
      <c r="V349" s="154"/>
      <c r="W349" s="253"/>
      <c r="X349" s="152"/>
      <c r="Y349" s="43"/>
      <c r="Z349" s="11"/>
      <c r="AA349" s="11"/>
      <c r="AB349" s="11"/>
      <c r="AC349" s="11"/>
      <c r="AD349" s="11"/>
    </row>
    <row r="350" spans="1:30" x14ac:dyDescent="0.2">
      <c r="A350" s="273"/>
      <c r="B350" s="245"/>
      <c r="C350" s="43"/>
      <c r="D350" s="43"/>
      <c r="E350" s="43"/>
      <c r="F350" s="146"/>
      <c r="G350" s="149"/>
      <c r="H350" s="87"/>
      <c r="I350" s="87"/>
      <c r="J350" s="89"/>
      <c r="K350" s="277"/>
      <c r="L350" s="146"/>
      <c r="M350" s="154"/>
      <c r="N350" s="148"/>
      <c r="O350" s="154"/>
      <c r="P350" s="148"/>
      <c r="Q350" s="149"/>
      <c r="R350" s="148"/>
      <c r="S350" s="154"/>
      <c r="T350" s="43"/>
      <c r="U350" s="43"/>
      <c r="V350" s="154"/>
      <c r="W350" s="253"/>
      <c r="X350" s="152"/>
      <c r="Y350" s="43"/>
      <c r="Z350" s="11"/>
      <c r="AA350" s="11"/>
      <c r="AB350" s="11"/>
      <c r="AC350" s="11"/>
      <c r="AD350" s="11"/>
    </row>
    <row r="351" spans="1:30" x14ac:dyDescent="0.2">
      <c r="A351" s="273"/>
      <c r="B351" s="43"/>
      <c r="C351" s="43"/>
      <c r="D351" s="43"/>
      <c r="E351" s="248"/>
      <c r="F351" s="249"/>
      <c r="G351" s="154"/>
      <c r="H351" s="87"/>
      <c r="I351" s="87"/>
      <c r="J351" s="89"/>
      <c r="K351" s="277"/>
      <c r="L351" s="146"/>
      <c r="M351" s="154"/>
      <c r="N351" s="148"/>
      <c r="O351" s="154"/>
      <c r="P351" s="148"/>
      <c r="Q351" s="149"/>
      <c r="R351" s="148"/>
      <c r="S351" s="154"/>
      <c r="T351" s="148"/>
      <c r="U351" s="43"/>
      <c r="V351" s="154"/>
      <c r="W351" s="253"/>
      <c r="X351" s="152"/>
      <c r="Y351" s="43"/>
      <c r="Z351" s="11"/>
      <c r="AA351" s="11"/>
      <c r="AB351" s="11"/>
      <c r="AC351" s="11"/>
      <c r="AD351" s="11"/>
    </row>
    <row r="352" spans="1:30" x14ac:dyDescent="0.2">
      <c r="A352" s="273"/>
      <c r="B352" s="245"/>
      <c r="C352" s="43"/>
      <c r="D352" s="43"/>
      <c r="E352" s="43"/>
      <c r="F352" s="146"/>
      <c r="G352" s="154"/>
      <c r="H352" s="87"/>
      <c r="I352" s="87"/>
      <c r="J352" s="89"/>
      <c r="K352" s="277"/>
      <c r="L352" s="146"/>
      <c r="M352" s="154"/>
      <c r="N352" s="148"/>
      <c r="O352" s="154"/>
      <c r="P352" s="148"/>
      <c r="Q352" s="149"/>
      <c r="R352" s="148"/>
      <c r="S352" s="154"/>
      <c r="T352" s="43"/>
      <c r="U352" s="43"/>
      <c r="V352" s="154"/>
      <c r="W352" s="253"/>
      <c r="X352" s="152"/>
      <c r="Y352" s="43"/>
      <c r="Z352" s="11"/>
      <c r="AA352" s="11"/>
      <c r="AB352" s="11"/>
      <c r="AC352" s="11"/>
      <c r="AD352" s="11"/>
    </row>
    <row r="353" spans="1:30" x14ac:dyDescent="0.2">
      <c r="A353" s="273"/>
      <c r="B353" s="43"/>
      <c r="C353" s="291"/>
      <c r="D353" s="291"/>
      <c r="E353" s="248"/>
      <c r="F353" s="249"/>
      <c r="G353" s="154"/>
      <c r="H353" s="87"/>
      <c r="I353" s="87"/>
      <c r="J353" s="89"/>
      <c r="K353" s="277"/>
      <c r="L353" s="146"/>
      <c r="M353" s="154"/>
      <c r="N353" s="148"/>
      <c r="O353" s="154"/>
      <c r="P353" s="148"/>
      <c r="Q353" s="149"/>
      <c r="R353" s="148"/>
      <c r="S353" s="154"/>
      <c r="T353" s="148"/>
      <c r="U353" s="43"/>
      <c r="V353" s="154"/>
      <c r="W353" s="253"/>
      <c r="X353" s="152"/>
      <c r="Y353" s="43"/>
      <c r="Z353" s="11"/>
      <c r="AA353" s="11"/>
      <c r="AB353" s="11"/>
      <c r="AC353" s="11"/>
      <c r="AD353" s="11"/>
    </row>
    <row r="354" spans="1:30" x14ac:dyDescent="0.2">
      <c r="A354" s="273"/>
      <c r="B354" s="245"/>
      <c r="C354" s="245"/>
      <c r="D354" s="245"/>
      <c r="E354" s="43"/>
      <c r="F354" s="146"/>
      <c r="G354" s="154"/>
      <c r="H354" s="87"/>
      <c r="I354" s="87"/>
      <c r="J354" s="89"/>
      <c r="K354" s="277"/>
      <c r="L354" s="146"/>
      <c r="M354" s="154"/>
      <c r="N354" s="148"/>
      <c r="O354" s="154"/>
      <c r="P354" s="148"/>
      <c r="Q354" s="154"/>
      <c r="R354" s="148"/>
      <c r="S354" s="154"/>
      <c r="T354" s="43"/>
      <c r="U354" s="43"/>
      <c r="V354" s="154"/>
      <c r="W354" s="253"/>
      <c r="X354" s="152"/>
      <c r="Y354" s="43"/>
      <c r="Z354" s="11"/>
      <c r="AA354" s="11"/>
      <c r="AB354" s="11"/>
      <c r="AC354" s="11"/>
      <c r="AD354" s="11"/>
    </row>
    <row r="355" spans="1:30" ht="15" x14ac:dyDescent="0.25">
      <c r="A355" s="273"/>
      <c r="B355" s="43"/>
      <c r="C355" s="292"/>
      <c r="D355" s="284"/>
      <c r="E355" s="248"/>
      <c r="F355" s="249"/>
      <c r="G355" s="154"/>
      <c r="H355" s="87"/>
      <c r="I355" s="87"/>
      <c r="J355" s="89"/>
      <c r="K355" s="277"/>
      <c r="L355" s="146"/>
      <c r="M355" s="154"/>
      <c r="N355" s="148"/>
      <c r="O355" s="154"/>
      <c r="P355" s="148"/>
      <c r="Q355" s="149"/>
      <c r="R355" s="148"/>
      <c r="S355" s="154"/>
      <c r="T355" s="148"/>
      <c r="U355" s="43"/>
      <c r="V355" s="154"/>
      <c r="W355" s="253"/>
      <c r="X355" s="152"/>
      <c r="Y355" s="43"/>
      <c r="Z355" s="11"/>
      <c r="AA355" s="11"/>
      <c r="AC355" s="11"/>
      <c r="AD355" s="11"/>
    </row>
    <row r="356" spans="1:30" ht="15" x14ac:dyDescent="0.25">
      <c r="A356" s="273"/>
      <c r="B356" s="245"/>
      <c r="C356" s="292"/>
      <c r="D356" s="273"/>
      <c r="E356" s="43"/>
      <c r="F356" s="146"/>
      <c r="G356" s="154"/>
      <c r="H356" s="87"/>
      <c r="I356" s="87"/>
      <c r="J356" s="89"/>
      <c r="K356" s="277"/>
      <c r="L356" s="146"/>
      <c r="M356" s="154"/>
      <c r="N356" s="148"/>
      <c r="O356" s="154"/>
      <c r="P356" s="148"/>
      <c r="Q356" s="149"/>
      <c r="R356" s="148"/>
      <c r="S356" s="154"/>
      <c r="T356" s="43"/>
      <c r="U356" s="43"/>
      <c r="V356" s="154"/>
      <c r="W356" s="253"/>
      <c r="X356" s="152"/>
      <c r="Y356" s="43"/>
      <c r="Z356" s="11"/>
      <c r="AA356" s="11"/>
      <c r="AC356" s="11"/>
      <c r="AD356" s="11"/>
    </row>
    <row r="357" spans="1:30" ht="15" x14ac:dyDescent="0.25">
      <c r="A357" s="273"/>
      <c r="B357" s="43"/>
      <c r="C357" s="293"/>
      <c r="D357" s="284"/>
      <c r="E357" s="248"/>
      <c r="F357" s="249"/>
      <c r="G357" s="149"/>
      <c r="H357" s="87"/>
      <c r="I357" s="87"/>
      <c r="J357" s="89"/>
      <c r="K357" s="277"/>
      <c r="L357" s="146"/>
      <c r="M357" s="154"/>
      <c r="N357" s="148"/>
      <c r="O357" s="154"/>
      <c r="P357" s="148"/>
      <c r="Q357" s="154"/>
      <c r="R357" s="148"/>
      <c r="S357" s="154"/>
      <c r="T357" s="148"/>
      <c r="U357" s="43"/>
      <c r="V357" s="154"/>
      <c r="W357" s="253"/>
      <c r="X357" s="152"/>
      <c r="Y357" s="43"/>
      <c r="Z357" s="11"/>
      <c r="AA357" s="11"/>
      <c r="AC357" s="11"/>
      <c r="AD357" s="11"/>
    </row>
    <row r="358" spans="1:30" ht="15" x14ac:dyDescent="0.25">
      <c r="A358" s="273"/>
      <c r="B358" s="245"/>
      <c r="C358" s="292"/>
      <c r="D358" s="274"/>
      <c r="E358" s="43"/>
      <c r="F358" s="146"/>
      <c r="G358" s="154"/>
      <c r="H358" s="87"/>
      <c r="I358" s="87"/>
      <c r="J358" s="89"/>
      <c r="K358" s="277"/>
      <c r="L358" s="146"/>
      <c r="M358" s="154"/>
      <c r="N358" s="148"/>
      <c r="O358" s="154"/>
      <c r="P358" s="148"/>
      <c r="Q358" s="149"/>
      <c r="R358" s="148"/>
      <c r="S358" s="154"/>
      <c r="T358" s="43"/>
      <c r="U358" s="43"/>
      <c r="V358" s="154"/>
      <c r="W358" s="253"/>
      <c r="X358" s="152"/>
      <c r="Y358" s="43"/>
      <c r="Z358" s="11"/>
      <c r="AA358" s="11"/>
      <c r="AC358" s="11"/>
      <c r="AD358" s="11"/>
    </row>
    <row r="359" spans="1:30" ht="15" x14ac:dyDescent="0.25">
      <c r="A359" s="273"/>
      <c r="B359" s="43"/>
      <c r="C359" s="293"/>
      <c r="D359" s="284"/>
      <c r="E359" s="248"/>
      <c r="F359" s="249"/>
      <c r="G359" s="154"/>
      <c r="H359" s="87"/>
      <c r="I359" s="87"/>
      <c r="J359" s="89"/>
      <c r="K359" s="277"/>
      <c r="L359" s="146"/>
      <c r="M359" s="154"/>
      <c r="N359" s="148"/>
      <c r="O359" s="154"/>
      <c r="P359" s="148"/>
      <c r="Q359" s="149"/>
      <c r="R359" s="148"/>
      <c r="S359" s="154"/>
      <c r="T359" s="148"/>
      <c r="U359" s="43"/>
      <c r="V359" s="154"/>
      <c r="W359" s="253"/>
      <c r="X359" s="152"/>
      <c r="Y359" s="43"/>
      <c r="Z359" s="11"/>
      <c r="AA359" s="11"/>
      <c r="AC359" s="11"/>
      <c r="AD359" s="11"/>
    </row>
    <row r="360" spans="1:30" ht="15" x14ac:dyDescent="0.25">
      <c r="A360" s="273"/>
      <c r="B360" s="245"/>
      <c r="C360" s="292"/>
      <c r="D360" s="274"/>
      <c r="E360" s="43"/>
      <c r="F360" s="146"/>
      <c r="G360" s="154"/>
      <c r="H360" s="87"/>
      <c r="I360" s="87"/>
      <c r="J360" s="89"/>
      <c r="K360" s="277"/>
      <c r="L360" s="146"/>
      <c r="M360" s="154"/>
      <c r="N360" s="148"/>
      <c r="O360" s="154"/>
      <c r="P360" s="148"/>
      <c r="Q360" s="149"/>
      <c r="R360" s="148"/>
      <c r="S360" s="154"/>
      <c r="T360" s="43"/>
      <c r="U360" s="43"/>
      <c r="V360" s="154"/>
      <c r="W360" s="253"/>
      <c r="X360" s="152"/>
      <c r="Y360" s="43"/>
      <c r="Z360" s="11"/>
      <c r="AA360" s="11"/>
      <c r="AC360" s="11"/>
      <c r="AD360" s="11"/>
    </row>
    <row r="361" spans="1:30" ht="15" x14ac:dyDescent="0.25">
      <c r="A361" s="273"/>
      <c r="B361" s="43"/>
      <c r="C361" s="293"/>
      <c r="D361" s="284"/>
      <c r="E361" s="248"/>
      <c r="F361" s="249"/>
      <c r="G361" s="154"/>
      <c r="H361" s="87"/>
      <c r="I361" s="87"/>
      <c r="J361" s="89"/>
      <c r="K361" s="277"/>
      <c r="L361" s="146"/>
      <c r="M361" s="154"/>
      <c r="N361" s="148"/>
      <c r="O361" s="154"/>
      <c r="P361" s="148"/>
      <c r="Q361" s="149"/>
      <c r="R361" s="148"/>
      <c r="S361" s="154"/>
      <c r="T361" s="148"/>
      <c r="U361" s="43"/>
      <c r="V361" s="154"/>
      <c r="W361" s="253"/>
      <c r="X361" s="152"/>
      <c r="Y361" s="43"/>
      <c r="Z361" s="11"/>
      <c r="AA361" s="11"/>
    </row>
    <row r="362" spans="1:30" ht="15" x14ac:dyDescent="0.25">
      <c r="A362" s="273"/>
      <c r="B362" s="245"/>
      <c r="C362" s="292"/>
      <c r="D362" s="274"/>
      <c r="E362" s="43"/>
      <c r="F362" s="146"/>
      <c r="G362" s="149"/>
      <c r="H362" s="87"/>
      <c r="I362" s="87"/>
      <c r="J362" s="89"/>
      <c r="K362" s="277"/>
      <c r="L362" s="146"/>
      <c r="M362" s="154"/>
      <c r="N362" s="148"/>
      <c r="O362" s="154"/>
      <c r="P362" s="148"/>
      <c r="Q362" s="149"/>
      <c r="R362" s="148"/>
      <c r="S362" s="154"/>
      <c r="T362" s="43"/>
      <c r="U362" s="43"/>
      <c r="V362" s="154"/>
      <c r="W362" s="253"/>
      <c r="X362" s="152"/>
      <c r="Y362" s="43"/>
      <c r="Z362" s="11"/>
      <c r="AA362" s="11"/>
    </row>
    <row r="363" spans="1:30" ht="15" x14ac:dyDescent="0.25">
      <c r="A363" s="273"/>
      <c r="B363" s="43"/>
      <c r="C363" s="293"/>
      <c r="D363" s="284"/>
      <c r="E363" s="248"/>
      <c r="F363" s="249"/>
      <c r="G363" s="154"/>
      <c r="H363" s="87"/>
      <c r="I363" s="87"/>
      <c r="J363" s="89"/>
      <c r="K363" s="277"/>
      <c r="L363" s="146"/>
      <c r="M363" s="154"/>
      <c r="N363" s="148"/>
      <c r="O363" s="154"/>
      <c r="P363" s="148"/>
      <c r="Q363" s="149"/>
      <c r="R363" s="148"/>
      <c r="S363" s="154"/>
      <c r="T363" s="148"/>
      <c r="U363" s="43"/>
      <c r="V363" s="154"/>
      <c r="W363" s="253"/>
      <c r="X363" s="152"/>
      <c r="Y363" s="43"/>
      <c r="Z363" s="11"/>
      <c r="AA363" s="11"/>
    </row>
    <row r="364" spans="1:30" ht="15" x14ac:dyDescent="0.25">
      <c r="A364" s="273"/>
      <c r="B364" s="245"/>
      <c r="C364" s="292"/>
      <c r="D364" s="274"/>
      <c r="E364" s="43"/>
      <c r="F364" s="146"/>
      <c r="G364" s="154"/>
      <c r="H364" s="87"/>
      <c r="I364" s="87"/>
      <c r="J364" s="89"/>
      <c r="K364" s="277"/>
      <c r="L364" s="146"/>
      <c r="M364" s="154"/>
      <c r="N364" s="148"/>
      <c r="O364" s="154"/>
      <c r="P364" s="148"/>
      <c r="Q364" s="149"/>
      <c r="R364" s="148"/>
      <c r="S364" s="154"/>
      <c r="T364" s="43"/>
      <c r="U364" s="43"/>
      <c r="V364" s="154"/>
      <c r="W364" s="253"/>
      <c r="X364" s="152"/>
      <c r="Y364" s="43"/>
      <c r="Z364" s="11"/>
      <c r="AA364" s="11"/>
    </row>
    <row r="365" spans="1:30" ht="15" x14ac:dyDescent="0.25">
      <c r="A365" s="273"/>
      <c r="B365" s="43"/>
      <c r="C365" s="294"/>
      <c r="D365" s="284"/>
      <c r="E365" s="248"/>
      <c r="F365" s="249"/>
      <c r="G365" s="295"/>
      <c r="H365" s="87"/>
      <c r="I365" s="87"/>
      <c r="J365" s="89"/>
      <c r="K365" s="277"/>
      <c r="L365" s="146"/>
      <c r="M365" s="296"/>
      <c r="N365" s="148"/>
      <c r="O365" s="296"/>
      <c r="P365" s="148"/>
      <c r="Q365" s="295"/>
      <c r="R365" s="148"/>
      <c r="S365" s="295"/>
      <c r="T365" s="148"/>
      <c r="U365" s="43"/>
      <c r="V365" s="297"/>
      <c r="W365" s="253"/>
      <c r="X365" s="152"/>
      <c r="Y365" s="43"/>
      <c r="Z365" s="11"/>
      <c r="AA365" s="11"/>
      <c r="AB365" s="11"/>
    </row>
    <row r="366" spans="1:30" ht="15" x14ac:dyDescent="0.25">
      <c r="A366" s="273"/>
      <c r="B366" s="245"/>
      <c r="C366" s="292"/>
      <c r="D366" s="273"/>
      <c r="E366" s="43"/>
      <c r="F366" s="146"/>
      <c r="G366" s="295"/>
      <c r="H366" s="87"/>
      <c r="I366" s="87"/>
      <c r="J366" s="89"/>
      <c r="K366" s="277"/>
      <c r="L366" s="146"/>
      <c r="M366" s="296"/>
      <c r="N366" s="148"/>
      <c r="O366" s="296"/>
      <c r="P366" s="148"/>
      <c r="Q366" s="295"/>
      <c r="R366" s="148"/>
      <c r="S366" s="295"/>
      <c r="T366" s="43"/>
      <c r="U366" s="43"/>
      <c r="V366" s="154"/>
      <c r="W366" s="253"/>
      <c r="X366" s="152"/>
      <c r="Y366" s="43"/>
      <c r="Z366" s="11"/>
      <c r="AA366" s="11"/>
      <c r="AB366" s="11"/>
    </row>
    <row r="367" spans="1:30" ht="15" x14ac:dyDescent="0.25">
      <c r="A367" s="273"/>
      <c r="B367" s="43"/>
      <c r="C367" s="294"/>
      <c r="D367" s="284"/>
      <c r="E367" s="248"/>
      <c r="F367" s="249"/>
      <c r="G367" s="295"/>
      <c r="H367" s="87"/>
      <c r="I367" s="87"/>
      <c r="J367" s="89"/>
      <c r="K367" s="277"/>
      <c r="L367" s="146"/>
      <c r="M367" s="296"/>
      <c r="N367" s="148"/>
      <c r="O367" s="296"/>
      <c r="P367" s="148"/>
      <c r="Q367" s="295"/>
      <c r="R367" s="148"/>
      <c r="S367" s="295"/>
      <c r="T367" s="148"/>
      <c r="U367" s="43"/>
      <c r="V367" s="297"/>
      <c r="W367" s="253"/>
      <c r="X367" s="152"/>
      <c r="Y367" s="43"/>
      <c r="Z367" s="11"/>
      <c r="AA367" s="11"/>
      <c r="AB367" s="11"/>
    </row>
    <row r="368" spans="1:30" ht="15" x14ac:dyDescent="0.25">
      <c r="A368" s="273"/>
      <c r="B368" s="245"/>
      <c r="C368" s="292"/>
      <c r="D368" s="274"/>
      <c r="E368" s="43"/>
      <c r="F368" s="146"/>
      <c r="G368" s="295"/>
      <c r="H368" s="87"/>
      <c r="I368" s="87"/>
      <c r="J368" s="89"/>
      <c r="K368" s="277"/>
      <c r="L368" s="146"/>
      <c r="M368" s="296"/>
      <c r="N368" s="148"/>
      <c r="O368" s="296"/>
      <c r="P368" s="148"/>
      <c r="Q368" s="295"/>
      <c r="R368" s="148"/>
      <c r="S368" s="298"/>
      <c r="T368" s="43"/>
      <c r="U368" s="43"/>
      <c r="V368" s="21"/>
      <c r="W368" s="253"/>
      <c r="X368" s="152"/>
      <c r="Y368" s="43"/>
      <c r="Z368" s="11"/>
      <c r="AA368" s="11"/>
      <c r="AB368" s="11"/>
    </row>
    <row r="369" spans="1:30" ht="15" x14ac:dyDescent="0.25">
      <c r="A369" s="273"/>
      <c r="B369" s="43"/>
      <c r="C369" s="299"/>
      <c r="D369" s="284"/>
      <c r="E369" s="248"/>
      <c r="F369" s="249"/>
      <c r="G369" s="149"/>
      <c r="H369" s="87"/>
      <c r="I369" s="87"/>
      <c r="J369" s="89"/>
      <c r="K369" s="277"/>
      <c r="L369" s="146"/>
      <c r="M369" s="278"/>
      <c r="N369" s="148"/>
      <c r="O369" s="278"/>
      <c r="P369" s="148"/>
      <c r="Q369" s="149"/>
      <c r="R369" s="148"/>
      <c r="S369" s="149"/>
      <c r="T369" s="148"/>
      <c r="U369" s="43"/>
      <c r="V369" s="279"/>
      <c r="W369" s="253"/>
      <c r="X369" s="152"/>
      <c r="Y369" s="43"/>
      <c r="Z369" s="11"/>
      <c r="AA369" s="11"/>
      <c r="AB369" s="11"/>
    </row>
    <row r="370" spans="1:30" ht="15" x14ac:dyDescent="0.25">
      <c r="A370" s="273"/>
      <c r="B370" s="245"/>
      <c r="C370" s="292"/>
      <c r="D370" s="274"/>
      <c r="E370" s="43"/>
      <c r="F370" s="146"/>
      <c r="G370" s="149"/>
      <c r="H370" s="87"/>
      <c r="I370" s="87"/>
      <c r="J370" s="89"/>
      <c r="K370" s="277"/>
      <c r="L370" s="146"/>
      <c r="M370" s="278"/>
      <c r="N370" s="148"/>
      <c r="O370" s="278"/>
      <c r="P370" s="148"/>
      <c r="Q370" s="149"/>
      <c r="R370" s="148"/>
      <c r="S370" s="149"/>
      <c r="T370" s="148"/>
      <c r="U370" s="43"/>
      <c r="V370" s="154"/>
      <c r="W370" s="253"/>
      <c r="X370" s="152"/>
      <c r="Y370" s="43"/>
      <c r="Z370" s="11"/>
      <c r="AA370" s="11"/>
      <c r="AB370" s="11"/>
    </row>
    <row r="371" spans="1:30" ht="15" x14ac:dyDescent="0.25">
      <c r="A371" s="273"/>
      <c r="B371" s="43"/>
      <c r="C371" s="300"/>
      <c r="D371" s="284"/>
      <c r="E371" s="248"/>
      <c r="F371" s="249"/>
      <c r="G371" s="149"/>
      <c r="H371" s="87"/>
      <c r="I371" s="87"/>
      <c r="J371" s="89"/>
      <c r="K371" s="277"/>
      <c r="L371" s="146"/>
      <c r="M371" s="278"/>
      <c r="N371" s="148"/>
      <c r="O371" s="278"/>
      <c r="P371" s="148"/>
      <c r="Q371" s="149"/>
      <c r="R371" s="148"/>
      <c r="S371" s="149"/>
      <c r="T371" s="148"/>
      <c r="U371" s="43"/>
      <c r="V371" s="279"/>
      <c r="W371" s="253"/>
      <c r="X371" s="152"/>
      <c r="Y371" s="43"/>
      <c r="Z371" s="11"/>
      <c r="AA371" s="11"/>
      <c r="AB371" s="11"/>
      <c r="AC371" s="11"/>
      <c r="AD371" s="11"/>
    </row>
    <row r="372" spans="1:30" ht="15" x14ac:dyDescent="0.25">
      <c r="A372" s="273"/>
      <c r="B372" s="245"/>
      <c r="C372" s="292"/>
      <c r="D372" s="274"/>
      <c r="E372" s="43"/>
      <c r="F372" s="146"/>
      <c r="G372" s="149"/>
      <c r="H372" s="87"/>
      <c r="I372" s="87"/>
      <c r="J372" s="89"/>
      <c r="K372" s="277"/>
      <c r="L372" s="146"/>
      <c r="M372" s="278"/>
      <c r="N372" s="148"/>
      <c r="O372" s="278"/>
      <c r="P372" s="148"/>
      <c r="Q372" s="149"/>
      <c r="R372" s="148"/>
      <c r="S372" s="149"/>
      <c r="T372" s="148"/>
      <c r="U372" s="43"/>
      <c r="V372" s="154"/>
      <c r="W372" s="253"/>
      <c r="X372" s="152"/>
      <c r="Y372" s="43"/>
      <c r="Z372" s="11"/>
      <c r="AA372" s="11"/>
      <c r="AB372" s="11"/>
      <c r="AC372" s="11"/>
      <c r="AD372" s="11"/>
    </row>
    <row r="373" spans="1:30" ht="15" x14ac:dyDescent="0.25">
      <c r="A373" s="273"/>
      <c r="B373" s="43"/>
      <c r="C373" s="301"/>
      <c r="D373" s="284"/>
      <c r="E373" s="248"/>
      <c r="F373" s="249"/>
      <c r="G373" s="283"/>
      <c r="H373" s="87"/>
      <c r="I373" s="87"/>
      <c r="J373" s="89"/>
      <c r="K373" s="277"/>
      <c r="L373" s="146"/>
      <c r="M373" s="154"/>
      <c r="N373" s="148"/>
      <c r="O373" s="154"/>
      <c r="P373" s="148"/>
      <c r="Q373" s="149"/>
      <c r="R373" s="148"/>
      <c r="S373" s="154"/>
      <c r="T373" s="148"/>
      <c r="U373" s="43"/>
      <c r="V373" s="154"/>
      <c r="W373" s="253"/>
      <c r="X373" s="152"/>
      <c r="Y373" s="43"/>
      <c r="Z373" s="11"/>
      <c r="AA373" s="11"/>
      <c r="AB373" s="11"/>
      <c r="AC373" s="11"/>
      <c r="AD373" s="11"/>
    </row>
    <row r="374" spans="1:30" ht="15" x14ac:dyDescent="0.25">
      <c r="A374" s="273"/>
      <c r="B374" s="245"/>
      <c r="C374" s="292"/>
      <c r="D374" s="274"/>
      <c r="E374" s="43"/>
      <c r="F374" s="146"/>
      <c r="G374" s="283"/>
      <c r="H374" s="87"/>
      <c r="I374" s="87"/>
      <c r="J374" s="89"/>
      <c r="K374" s="277"/>
      <c r="L374" s="146"/>
      <c r="M374" s="154"/>
      <c r="N374" s="148"/>
      <c r="O374" s="154"/>
      <c r="P374" s="148"/>
      <c r="Q374" s="149"/>
      <c r="R374" s="148"/>
      <c r="S374" s="154"/>
      <c r="T374" s="43"/>
      <c r="U374" s="43"/>
      <c r="V374" s="154"/>
      <c r="W374" s="253"/>
      <c r="X374" s="152"/>
      <c r="Y374" s="43"/>
      <c r="Z374" s="11"/>
      <c r="AA374" s="11"/>
      <c r="AB374" s="11"/>
      <c r="AC374" s="11"/>
      <c r="AD374" s="11"/>
    </row>
  </sheetData>
  <mergeCells count="2">
    <mergeCell ref="I2:K2"/>
    <mergeCell ref="Z185:AG185"/>
  </mergeCells>
  <conditionalFormatting sqref="O406">
    <cfRule type="expression" dxfId="111" priority="1" stopIfTrue="1">
      <formula>OR(O540&gt;2,AND(J540&gt;1,O480=0))</formula>
    </cfRule>
    <cfRule type="expression" dxfId="110" priority="2" stopIfTrue="1">
      <formula>OR(O600&gt;3,AND($L549&gt;2,O480=0))</formula>
    </cfRule>
  </conditionalFormatting>
  <conditionalFormatting sqref="O407 O409 O411">
    <cfRule type="expression" dxfId="109" priority="3" stopIfTrue="1">
      <formula>OR(O540&gt;2,AND(J540&gt;1,O480=0))</formula>
    </cfRule>
    <cfRule type="expression" dxfId="108" priority="4" stopIfTrue="1">
      <formula>OR(O600&gt;3,AND($L549&gt;2,O480=0))</formula>
    </cfRule>
  </conditionalFormatting>
  <conditionalFormatting sqref="N387">
    <cfRule type="expression" dxfId="107" priority="5" stopIfTrue="1">
      <formula>OR(Q519&gt;2,AND(K519&gt;1,#REF!=0))</formula>
    </cfRule>
    <cfRule type="expression" dxfId="106" priority="6" stopIfTrue="1">
      <formula>OR(Q579&gt;3,AND($M528&gt;2,#REF!=0))</formula>
    </cfRule>
  </conditionalFormatting>
  <conditionalFormatting sqref="K713:K715">
    <cfRule type="expression" dxfId="105" priority="7" stopIfTrue="1">
      <formula>OR(K829&gt;2,AND(H829&gt;1,K773=0,H781=0))</formula>
    </cfRule>
    <cfRule type="expression" dxfId="104" priority="8" stopIfTrue="1">
      <formula>OR(K889&gt;3,AND($J829&gt;2,K773=0,H781=0))</formula>
    </cfRule>
  </conditionalFormatting>
  <conditionalFormatting sqref="K712">
    <cfRule type="expression" dxfId="103" priority="9" stopIfTrue="1">
      <formula>OR(K825&gt;2,AND(H825&gt;1,K769=0,H773=0))</formula>
    </cfRule>
    <cfRule type="expression" dxfId="102" priority="10" stopIfTrue="1">
      <formula>OR(K885&gt;3,AND($J825&gt;2,K769=0,H773=0))</formula>
    </cfRule>
  </conditionalFormatting>
  <conditionalFormatting sqref="K710:K711">
    <cfRule type="expression" dxfId="101" priority="11" stopIfTrue="1">
      <formula>OR(K824&gt;2,AND(H824&gt;1,K768=0,H771=0))</formula>
    </cfRule>
    <cfRule type="expression" dxfId="100" priority="12" stopIfTrue="1">
      <formula>OR(K884&gt;3,AND($J824&gt;2,K768=0,H771=0))</formula>
    </cfRule>
  </conditionalFormatting>
  <conditionalFormatting sqref="G712:G713">
    <cfRule type="expression" dxfId="99" priority="13" stopIfTrue="1">
      <formula>OR(G825&gt;2,AND(F843&gt;1,G772=0))</formula>
    </cfRule>
    <cfRule type="expression" dxfId="98" priority="14" stopIfTrue="1">
      <formula>OR(G885&gt;3,AND($H825&gt;2,G772=0))</formula>
    </cfRule>
  </conditionalFormatting>
  <conditionalFormatting sqref="G710:G711">
    <cfRule type="expression" dxfId="97" priority="15" stopIfTrue="1">
      <formula>OR(G824&gt;2,AND(F842&gt;1,G770=0))</formula>
    </cfRule>
    <cfRule type="expression" dxfId="96" priority="16" stopIfTrue="1">
      <formula>OR(G884&gt;3,AND($H824&gt;2,G770=0))</formula>
    </cfRule>
  </conditionalFormatting>
  <conditionalFormatting sqref="G708">
    <cfRule type="expression" dxfId="95" priority="17" stopIfTrue="1">
      <formula>OR(G822&gt;2,AND(F840&gt;1,G764=0))</formula>
    </cfRule>
    <cfRule type="expression" dxfId="94" priority="18" stopIfTrue="1">
      <formula>OR(G882&gt;3,AND($H822&gt;2,G764=0))</formula>
    </cfRule>
  </conditionalFormatting>
  <conditionalFormatting sqref="G706:G707">
    <cfRule type="expression" dxfId="93" priority="19" stopIfTrue="1">
      <formula>OR(G821&gt;2,AND(F839&gt;1,G763=0))</formula>
    </cfRule>
    <cfRule type="expression" dxfId="92" priority="20" stopIfTrue="1">
      <formula>OR(G881&gt;3,AND($H821&gt;2,G763=0))</formula>
    </cfRule>
  </conditionalFormatting>
  <conditionalFormatting sqref="K709">
    <cfRule type="expression" dxfId="91" priority="21" stopIfTrue="1">
      <formula>OR(K824&gt;2,AND(H824&gt;1,K768=0,J768=0))</formula>
    </cfRule>
    <cfRule type="expression" dxfId="90" priority="22" stopIfTrue="1">
      <formula>OR(K884&gt;3,AND($J824&gt;2,K768=0,J768=0))</formula>
    </cfRule>
  </conditionalFormatting>
  <conditionalFormatting sqref="G709">
    <cfRule type="expression" dxfId="89" priority="23" stopIfTrue="1">
      <formula>OR(G824&gt;2,AND(F842&gt;1,G769=0))</formula>
    </cfRule>
    <cfRule type="expression" dxfId="88" priority="24" stopIfTrue="1">
      <formula>OR(G884&gt;3,AND($H824&gt;2,G769=0))</formula>
    </cfRule>
  </conditionalFormatting>
  <conditionalFormatting sqref="Q704">
    <cfRule type="expression" dxfId="87" priority="25" stopIfTrue="1">
      <formula>OR(Q814&gt;2,AND(K814&gt;1,#REF!=0))</formula>
    </cfRule>
    <cfRule type="expression" dxfId="86" priority="26" stopIfTrue="1">
      <formula>OR(Q874&gt;3,AND($M823&gt;2,#REF!=0))</formula>
    </cfRule>
  </conditionalFormatting>
  <conditionalFormatting sqref="M712">
    <cfRule type="expression" dxfId="85" priority="27" stopIfTrue="1">
      <formula>OR(M831&gt;2,AND(I831&gt;1,M775=0))</formula>
    </cfRule>
    <cfRule type="expression" dxfId="84" priority="28" stopIfTrue="1">
      <formula>OR(M891&gt;3,AND($K831&gt;2,M775=0))</formula>
    </cfRule>
  </conditionalFormatting>
  <conditionalFormatting sqref="M713:M715">
    <cfRule type="expression" dxfId="83" priority="29" stopIfTrue="1">
      <formula>OR(M830&gt;2,AND(I830&gt;1,M774=0))</formula>
    </cfRule>
    <cfRule type="expression" dxfId="82" priority="30" stopIfTrue="1">
      <formula>OR(M890&gt;3,AND($K830&gt;2,M774=0))</formula>
    </cfRule>
  </conditionalFormatting>
  <conditionalFormatting sqref="M717">
    <cfRule type="expression" dxfId="81" priority="31" stopIfTrue="1">
      <formula>OR(M830&gt;2,AND(I830&gt;1,M774=0))</formula>
    </cfRule>
    <cfRule type="expression" dxfId="80" priority="32" stopIfTrue="1">
      <formula>OR(M890&gt;3,AND($K830&gt;2,M774=0))</formula>
    </cfRule>
  </conditionalFormatting>
  <conditionalFormatting sqref="M710">
    <cfRule type="expression" dxfId="79" priority="33" stopIfTrue="1">
      <formula>OR(M830&gt;2,AND(I830&gt;1,M774=0))</formula>
    </cfRule>
    <cfRule type="expression" dxfId="78" priority="34" stopIfTrue="1">
      <formula>OR(M890&gt;3,AND($K830&gt;2,M774=0))</formula>
    </cfRule>
  </conditionalFormatting>
  <conditionalFormatting sqref="M711">
    <cfRule type="expression" dxfId="77" priority="35" stopIfTrue="1">
      <formula>OR(M829&gt;2,AND(I829&gt;1,M773=0))</formula>
    </cfRule>
    <cfRule type="expression" dxfId="76" priority="36" stopIfTrue="1">
      <formula>OR(M889&gt;3,AND($K829&gt;2,M773=0))</formula>
    </cfRule>
  </conditionalFormatting>
  <conditionalFormatting sqref="M716">
    <cfRule type="expression" dxfId="75" priority="37" stopIfTrue="1">
      <formula>OR(M827&gt;2,AND(I827&gt;1,M771=0))</formula>
    </cfRule>
    <cfRule type="expression" dxfId="74" priority="38" stopIfTrue="1">
      <formula>OR(M887&gt;3,AND($K827&gt;2,M771=0))</formula>
    </cfRule>
  </conditionalFormatting>
  <conditionalFormatting sqref="O710">
    <cfRule type="expression" dxfId="73" priority="39" stopIfTrue="1">
      <formula>OR(O830&gt;2,AND(J830&gt;1,O774=0))</formula>
    </cfRule>
    <cfRule type="expression" dxfId="72" priority="40" stopIfTrue="1">
      <formula>OR(O890&gt;3,AND($L829&gt;2,O774=0))</formula>
    </cfRule>
  </conditionalFormatting>
  <conditionalFormatting sqref="O711:O712 O716">
    <cfRule type="expression" dxfId="71" priority="41" stopIfTrue="1">
      <formula>OR(O830&gt;2,AND(J830&gt;1,O774=0))</formula>
    </cfRule>
    <cfRule type="expression" dxfId="70" priority="42" stopIfTrue="1">
      <formula>OR(O890&gt;3,AND($L829&gt;2,O774=0))</formula>
    </cfRule>
  </conditionalFormatting>
  <conditionalFormatting sqref="O708 O717">
    <cfRule type="expression" dxfId="69" priority="43" stopIfTrue="1">
      <formula>OR(O822&gt;2,AND(J822&gt;1,O766=0))</formula>
    </cfRule>
    <cfRule type="expression" dxfId="68" priority="44" stopIfTrue="1">
      <formula>OR(O882&gt;3,AND($L821&gt;2,O766=0))</formula>
    </cfRule>
  </conditionalFormatting>
  <conditionalFormatting sqref="O713:O715">
    <cfRule type="expression" dxfId="67" priority="45" stopIfTrue="1">
      <formula>OR(O830&gt;2,AND(J830&gt;1,O774=0))</formula>
    </cfRule>
    <cfRule type="expression" dxfId="66" priority="46" stopIfTrue="1">
      <formula>OR(O890&gt;3,AND($L829&gt;2,O774=0))</formula>
    </cfRule>
  </conditionalFormatting>
  <conditionalFormatting sqref="Q710">
    <cfRule type="expression" dxfId="65" priority="47" stopIfTrue="1">
      <formula>OR(Q829&gt;2,AND(K829&gt;1,Q773=0))</formula>
    </cfRule>
    <cfRule type="expression" dxfId="64" priority="48" stopIfTrue="1">
      <formula>OR(Q889&gt;3,AND($M838&gt;2,Q773=0))</formula>
    </cfRule>
  </conditionalFormatting>
  <conditionalFormatting sqref="O704:O707 O709">
    <cfRule type="expression" dxfId="63" priority="49" stopIfTrue="1">
      <formula>OR(O819&gt;2,AND(J819&gt;1,O763=0))</formula>
    </cfRule>
    <cfRule type="expression" dxfId="62" priority="50" stopIfTrue="1">
      <formula>OR(O879&gt;3,AND($L818&gt;2,O763=0))</formula>
    </cfRule>
  </conditionalFormatting>
  <conditionalFormatting sqref="M403">
    <cfRule type="expression" dxfId="61" priority="51" stopIfTrue="1">
      <formula>OR(M536&gt;2,AND(I536&gt;1,M474=0))</formula>
    </cfRule>
    <cfRule type="expression" dxfId="60" priority="52" stopIfTrue="1">
      <formula>OR(M596&gt;3,AND($K536&gt;2,M474=0))</formula>
    </cfRule>
  </conditionalFormatting>
  <conditionalFormatting sqref="M404">
    <cfRule type="expression" dxfId="59" priority="53" stopIfTrue="1">
      <formula>OR(M535&gt;2,AND(I535&gt;1,M473=0))</formula>
    </cfRule>
    <cfRule type="expression" dxfId="58" priority="54" stopIfTrue="1">
      <formula>OR(M595&gt;3,AND($K535&gt;2,M473=0))</formula>
    </cfRule>
  </conditionalFormatting>
  <conditionalFormatting sqref="M408 M410 M412">
    <cfRule type="expression" dxfId="57" priority="55" stopIfTrue="1">
      <formula>OR(M535&gt;2,AND(I535&gt;1,M473=0))</formula>
    </cfRule>
    <cfRule type="expression" dxfId="56" priority="56" stopIfTrue="1">
      <formula>OR(M595&gt;3,AND($K535&gt;2,M473=0))</formula>
    </cfRule>
  </conditionalFormatting>
  <conditionalFormatting sqref="M401">
    <cfRule type="expression" dxfId="55" priority="57" stopIfTrue="1">
      <formula>OR(M535&gt;2,AND(I535&gt;1,M473=0))</formula>
    </cfRule>
    <cfRule type="expression" dxfId="54" priority="58" stopIfTrue="1">
      <formula>OR(M595&gt;3,AND($K535&gt;2,M473=0))</formula>
    </cfRule>
  </conditionalFormatting>
  <conditionalFormatting sqref="M411">
    <cfRule type="expression" dxfId="53" priority="59" stopIfTrue="1">
      <formula>OR(M536&gt;2,AND(I536&gt;1,M474=0))</formula>
    </cfRule>
    <cfRule type="expression" dxfId="52" priority="60" stopIfTrue="1">
      <formula>OR(M596&gt;3,AND($K536&gt;2,M474=0))</formula>
    </cfRule>
  </conditionalFormatting>
  <conditionalFormatting sqref="O401">
    <cfRule type="expression" dxfId="51" priority="61" stopIfTrue="1">
      <formula>OR(O535&gt;2,AND(J535&gt;1,O473=0))</formula>
    </cfRule>
    <cfRule type="expression" dxfId="50" priority="62" stopIfTrue="1">
      <formula>OR(O595&gt;3,AND($L544&gt;2,O473=0))</formula>
    </cfRule>
  </conditionalFormatting>
  <conditionalFormatting sqref="O402:O403">
    <cfRule type="expression" dxfId="49" priority="63" stopIfTrue="1">
      <formula>OR(O535&gt;2,AND(J535&gt;1,O473=0))</formula>
    </cfRule>
    <cfRule type="expression" dxfId="48" priority="64" stopIfTrue="1">
      <formula>OR(O595&gt;3,AND($L544&gt;2,O473=0))</formula>
    </cfRule>
  </conditionalFormatting>
  <conditionalFormatting sqref="O408 O410 O412">
    <cfRule type="expression" dxfId="47" priority="65" stopIfTrue="1">
      <formula>OR(O536&gt;2,AND(J536&gt;1,O474=0))</formula>
    </cfRule>
    <cfRule type="expression" dxfId="46" priority="66" stopIfTrue="1">
      <formula>OR(O596&gt;3,AND($L545&gt;2,O474=0))</formula>
    </cfRule>
  </conditionalFormatting>
  <conditionalFormatting sqref="O404">
    <cfRule type="expression" dxfId="45" priority="67" stopIfTrue="1">
      <formula>OR(O535&gt;2,AND(J535&gt;1,O473=0))</formula>
    </cfRule>
    <cfRule type="expression" dxfId="44" priority="68" stopIfTrue="1">
      <formula>OR(O595&gt;3,AND($L544&gt;2,O473=0))</formula>
    </cfRule>
  </conditionalFormatting>
  <conditionalFormatting sqref="G408 G410 G412">
    <cfRule type="expression" dxfId="43" priority="69" stopIfTrue="1">
      <formula>OR(G532&gt;2,AND(F550&gt;1,G475=0))</formula>
    </cfRule>
    <cfRule type="expression" dxfId="42" priority="70" stopIfTrue="1">
      <formula>OR(G592&gt;3,AND($H532&gt;2,G475=0))</formula>
    </cfRule>
  </conditionalFormatting>
  <conditionalFormatting sqref="G405:G407 G409 G411">
    <cfRule type="expression" dxfId="41" priority="71" stopIfTrue="1">
      <formula>OR(G531&gt;2,AND(F549&gt;1,G473=0))</formula>
    </cfRule>
    <cfRule type="expression" dxfId="40" priority="72" stopIfTrue="1">
      <formula>OR(G591&gt;3,AND($H531&gt;2,G473=0))</formula>
    </cfRule>
  </conditionalFormatting>
  <conditionalFormatting sqref="K404">
    <cfRule type="expression" dxfId="39" priority="73" stopIfTrue="1">
      <formula>OR(K534&gt;2,AND(H534&gt;1,K470=0,H482=0))</formula>
    </cfRule>
    <cfRule type="expression" dxfId="38" priority="74" stopIfTrue="1">
      <formula>OR(K594&gt;3,AND($J534&gt;2,K470=0,H482=0))</formula>
    </cfRule>
  </conditionalFormatting>
  <conditionalFormatting sqref="K405:K406">
    <cfRule type="expression" dxfId="37" priority="75" stopIfTrue="1">
      <formula>OR(K535&gt;2,AND(H535&gt;1,K473=0,H483=0))</formula>
    </cfRule>
    <cfRule type="expression" dxfId="36" priority="76" stopIfTrue="1">
      <formula>OR(K595&gt;3,AND($J535&gt;2,K473=0,H483=0))</formula>
    </cfRule>
  </conditionalFormatting>
  <conditionalFormatting sqref="K403">
    <cfRule type="expression" dxfId="35" priority="77" stopIfTrue="1">
      <formula>OR(K530&gt;2,AND(H530&gt;1,K466=0,H470=0))</formula>
    </cfRule>
    <cfRule type="expression" dxfId="34" priority="78" stopIfTrue="1">
      <formula>OR(K590&gt;3,AND($J530&gt;2,K466=0,H470=0))</formula>
    </cfRule>
  </conditionalFormatting>
  <conditionalFormatting sqref="K401:K402">
    <cfRule type="expression" dxfId="33" priority="79" stopIfTrue="1">
      <formula>OR(K529&gt;2,AND(H529&gt;1,K465=0,H468=0))</formula>
    </cfRule>
    <cfRule type="expression" dxfId="32" priority="80" stopIfTrue="1">
      <formula>OR(K589&gt;3,AND($J529&gt;2,K465=0,H468=0))</formula>
    </cfRule>
  </conditionalFormatting>
  <conditionalFormatting sqref="K395:K396">
    <cfRule type="expression" dxfId="31" priority="81" stopIfTrue="1">
      <formula>OR(K528&gt;2,AND(H528&gt;1,K464=0,J464=0))</formula>
    </cfRule>
    <cfRule type="expression" dxfId="30" priority="82" stopIfTrue="1">
      <formula>OR(K588&gt;3,AND($J528&gt;2,K464=0,J464=0))</formula>
    </cfRule>
  </conditionalFormatting>
  <conditionalFormatting sqref="M402">
    <cfRule type="expression" dxfId="29" priority="83" stopIfTrue="1">
      <formula>OR(M534&gt;2,AND(I534&gt;1,M470=0))</formula>
    </cfRule>
    <cfRule type="expression" dxfId="28" priority="84" stopIfTrue="1">
      <formula>OR(M594&gt;3,AND($K534&gt;2,M470=0))</formula>
    </cfRule>
  </conditionalFormatting>
  <conditionalFormatting sqref="M407 M409">
    <cfRule type="expression" dxfId="27" priority="85" stopIfTrue="1">
      <formula>OR(M532&gt;2,AND(I532&gt;1,M468=0))</formula>
    </cfRule>
    <cfRule type="expression" dxfId="26" priority="86" stopIfTrue="1">
      <formula>OR(M592&gt;3,AND($K532&gt;2,M468=0))</formula>
    </cfRule>
  </conditionalFormatting>
  <conditionalFormatting sqref="M405:M406">
    <cfRule type="expression" dxfId="25" priority="87" stopIfTrue="1">
      <formula>OR(M531&gt;2,AND(I531&gt;1,M467=0))</formula>
    </cfRule>
    <cfRule type="expression" dxfId="24" priority="88" stopIfTrue="1">
      <formula>OR(M591&gt;3,AND($K531&gt;2,M467=0))</formula>
    </cfRule>
  </conditionalFormatting>
  <conditionalFormatting sqref="L387:L388 L390">
    <cfRule type="expression" dxfId="23" priority="89" stopIfTrue="1">
      <formula>OR(O524&gt;2,AND(J524&gt;1,O460=0))</formula>
    </cfRule>
    <cfRule type="expression" dxfId="22" priority="90" stopIfTrue="1">
      <formula>OR(O584&gt;3,AND($L533&gt;2,O460=0))</formula>
    </cfRule>
  </conditionalFormatting>
  <conditionalFormatting sqref="O391:O392 O394">
    <cfRule type="expression" dxfId="21" priority="91" stopIfTrue="1">
      <formula>OR(O526&gt;2,AND(J526&gt;1,O462=0))</formula>
    </cfRule>
    <cfRule type="expression" dxfId="20" priority="92" stopIfTrue="1">
      <formula>OR(O586&gt;3,AND($L535&gt;2,O462=0))</formula>
    </cfRule>
  </conditionalFormatting>
  <conditionalFormatting sqref="O405">
    <cfRule type="expression" dxfId="19" priority="93" stopIfTrue="1">
      <formula>OR(O531&gt;2,AND(J531&gt;1,O467=0))</formula>
    </cfRule>
    <cfRule type="expression" dxfId="18" priority="94" stopIfTrue="1">
      <formula>OR(O591&gt;3,AND($L540&gt;2,O467=0))</formula>
    </cfRule>
  </conditionalFormatting>
  <conditionalFormatting sqref="O395:O396">
    <cfRule type="expression" dxfId="17" priority="95" stopIfTrue="1">
      <formula>OR(O528&gt;2,AND(J528&gt;1,O464=0))</formula>
    </cfRule>
    <cfRule type="expression" dxfId="16" priority="96" stopIfTrue="1">
      <formula>OR(O588&gt;3,AND($L537&gt;2,O464=0))</formula>
    </cfRule>
  </conditionalFormatting>
  <conditionalFormatting sqref="O393">
    <cfRule type="expression" dxfId="15" priority="97" stopIfTrue="1">
      <formula>OR(O527&gt;2,AND(J527&gt;1,O463=0))</formula>
    </cfRule>
    <cfRule type="expression" dxfId="14" priority="98" stopIfTrue="1">
      <formula>OR(O587&gt;3,AND($L536&gt;2,O463=0))</formula>
    </cfRule>
  </conditionalFormatting>
  <conditionalFormatting sqref="L389">
    <cfRule type="expression" dxfId="13" priority="99" stopIfTrue="1">
      <formula>OR(O525&gt;2,AND(J525&gt;1,O461=0))</formula>
    </cfRule>
    <cfRule type="expression" dxfId="12" priority="100" stopIfTrue="1">
      <formula>OR(O585&gt;3,AND($L534&gt;2,O461=0))</formula>
    </cfRule>
  </conditionalFormatting>
  <conditionalFormatting sqref="Q401">
    <cfRule type="expression" dxfId="11" priority="101" stopIfTrue="1">
      <formula>OR(Q534&gt;2,AND(K534&gt;1,Q470=0))</formula>
    </cfRule>
    <cfRule type="expression" dxfId="10" priority="102" stopIfTrue="1">
      <formula>OR(Q594&gt;3,AND($M543&gt;2,Q470=0))</formula>
    </cfRule>
  </conditionalFormatting>
  <conditionalFormatting sqref="G403:G404">
    <cfRule type="expression" dxfId="9" priority="103" stopIfTrue="1">
      <formula>OR(G530&gt;2,AND(F548&gt;1,G469=0))</formula>
    </cfRule>
    <cfRule type="expression" dxfId="8" priority="104" stopIfTrue="1">
      <formula>OR(G590&gt;3,AND($H530&gt;2,G469=0))</formula>
    </cfRule>
  </conditionalFormatting>
  <conditionalFormatting sqref="G395:G396">
    <cfRule type="expression" dxfId="7" priority="105" stopIfTrue="1">
      <formula>OR(G528&gt;2,AND(F546&gt;1,G465=0))</formula>
    </cfRule>
    <cfRule type="expression" dxfId="6" priority="106" stopIfTrue="1">
      <formula>OR(G588&gt;3,AND($H528&gt;2,G465=0))</formula>
    </cfRule>
  </conditionalFormatting>
  <conditionalFormatting sqref="G401:G402">
    <cfRule type="expression" dxfId="5" priority="107" stopIfTrue="1">
      <formula>OR(G529&gt;2,AND(F547&gt;1,G467=0))</formula>
    </cfRule>
    <cfRule type="expression" dxfId="4" priority="108" stopIfTrue="1">
      <formula>OR(G589&gt;3,AND($H529&gt;2,G467=0))</formula>
    </cfRule>
  </conditionalFormatting>
  <conditionalFormatting sqref="G393:G394">
    <cfRule type="expression" dxfId="3" priority="109" stopIfTrue="1">
      <formula>OR(G527&gt;2,AND(F545&gt;1,G463=0))</formula>
    </cfRule>
    <cfRule type="expression" dxfId="2" priority="110" stopIfTrue="1">
      <formula>OR(G587&gt;3,AND($H527&gt;2,G463=0))</formula>
    </cfRule>
  </conditionalFormatting>
  <conditionalFormatting sqref="G391:G392">
    <cfRule type="expression" dxfId="1" priority="111" stopIfTrue="1">
      <formula>OR(G526&gt;2,AND(F544&gt;1,G462=0))</formula>
    </cfRule>
    <cfRule type="expression" dxfId="0" priority="112" stopIfTrue="1">
      <formula>OR(G586&gt;3,AND($H526&gt;2,G462=0))</formula>
    </cfRule>
  </conditionalFormatting>
  <pageMargins left="0.78749999999999998" right="0.78749999999999998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mlžáci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dcterms:created xsi:type="dcterms:W3CDTF">2015-05-27T20:15:34Z</dcterms:created>
  <dcterms:modified xsi:type="dcterms:W3CDTF">2015-05-27T20:25:50Z</dcterms:modified>
</cp:coreProperties>
</file>