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M\CP\"/>
    </mc:Choice>
  </mc:AlternateContent>
  <xr:revisionPtr revIDLastSave="0" documentId="13_ncr:1_{B55BBAC6-6977-4400-A77A-B676AB57AD33}" xr6:coauthVersionLast="47" xr6:coauthVersionMax="47" xr10:uidLastSave="{00000000-0000-0000-0000-000000000000}"/>
  <workbookProtection workbookAlgorithmName="SHA-512" workbookHashValue="XRTkBtoDacJdY08PlfXHt6JtuKIE6BVufEEmkIcLKwjLNK0P3wNuH/z0HeVhIvDtMlzsgIPyiHJFOoZy1TyqXg==" workbookSaltValue="az0DmhjO92eQhhAZMzwq+Q==" workbookSpinCount="100000" lockStructure="1"/>
  <bookViews>
    <workbookView xWindow="-3045" yWindow="-16320" windowWidth="29040" windowHeight="15720" xr2:uid="{BC8A9C72-280C-40F6-A567-22F29AB03800}"/>
  </bookViews>
  <sheets>
    <sheet name="1. strana" sheetId="1" r:id="rId1"/>
    <sheet name="2. strana" sheetId="4" r:id="rId2"/>
    <sheet name="Stravné 1.1.2024" sheetId="5" r:id="rId3"/>
    <sheet name="Seznam lidí" sheetId="3" state="hidden" r:id="rId4"/>
    <sheet name="Nastavení" sheetId="7" state="hidden" r:id="rId5"/>
    <sheet name="Zahraniční stravné 1.1.2024" sheetId="6" state="hidden" r:id="rId6"/>
  </sheets>
  <externalReferences>
    <externalReference r:id="rId7"/>
    <externalReference r:id="rId8"/>
  </externalReferences>
  <definedNames>
    <definedName name="_xlnm.Print_Area" localSheetId="0">'1. strana'!$A$1:$T$42</definedName>
    <definedName name="Odlucne">'[1]Údaje o osobě a vozidle'!$A$5</definedName>
    <definedName name="PHM">'[1]Údaje o osobě a vozidle'!$M$25</definedName>
    <definedName name="Spolucest" localSheetId="2">#REF!</definedName>
    <definedName name="Spolucest" localSheetId="5">#REF!</definedName>
    <definedName name="Spolucest">#REF!</definedName>
    <definedName name="Spolucest1" localSheetId="2">#REF!</definedName>
    <definedName name="Spolucest1" localSheetId="5">#REF!</definedName>
    <definedName name="Spolucest1">#REF!</definedName>
    <definedName name="Stravne">'[1]Údaje o osobě a vozidle'!$A$4</definedName>
    <definedName name="volba1">"stahovací 27"</definedName>
    <definedName name="Země">[2]List2!$A$2:$A$178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K26" i="1"/>
  <c r="L10" i="4"/>
  <c r="L8" i="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3" i="3"/>
  <c r="L36" i="1" l="1"/>
  <c r="K27" i="1"/>
  <c r="R6" i="1"/>
  <c r="R5" i="1"/>
  <c r="R4" i="1"/>
  <c r="I5" i="7"/>
  <c r="L12" i="4" l="1"/>
  <c r="L14" i="4"/>
  <c r="E17" i="3"/>
  <c r="F17" i="3"/>
  <c r="G17" i="3"/>
  <c r="D17" i="3"/>
  <c r="P17" i="3"/>
  <c r="O17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3" i="3"/>
  <c r="O4" i="3"/>
  <c r="O7" i="3"/>
  <c r="L5" i="3"/>
  <c r="L6" i="3"/>
  <c r="L8" i="3"/>
  <c r="L9" i="3"/>
  <c r="L10" i="3"/>
  <c r="L11" i="3"/>
  <c r="L12" i="3"/>
  <c r="L13" i="3"/>
  <c r="L14" i="3"/>
  <c r="O14" i="3" s="1"/>
  <c r="L15" i="3"/>
  <c r="L16" i="3"/>
  <c r="L3" i="3"/>
  <c r="Q14" i="3" l="1"/>
  <c r="Q17" i="3"/>
  <c r="L28" i="4" s="1"/>
  <c r="P28" i="4" s="1"/>
  <c r="O15" i="3"/>
  <c r="O9" i="3"/>
  <c r="Q9" i="3" s="1"/>
  <c r="Q7" i="3"/>
  <c r="Q4" i="3"/>
  <c r="Q15" i="3"/>
  <c r="O8" i="3"/>
  <c r="Q8" i="3" s="1"/>
  <c r="O6" i="3"/>
  <c r="Q6" i="3" s="1"/>
  <c r="O3" i="3"/>
  <c r="Q3" i="3" s="1"/>
  <c r="O5" i="3"/>
  <c r="Q5" i="3" s="1"/>
  <c r="O16" i="3"/>
  <c r="Q16" i="3" s="1"/>
  <c r="O13" i="3"/>
  <c r="Q13" i="3" s="1"/>
  <c r="O12" i="3"/>
  <c r="Q12" i="3" s="1"/>
  <c r="O11" i="3"/>
  <c r="Q11" i="3" s="1"/>
  <c r="O10" i="3"/>
  <c r="Q10" i="3" s="1"/>
  <c r="M6" i="5"/>
  <c r="L6" i="5"/>
  <c r="K6" i="5"/>
  <c r="H6" i="5"/>
  <c r="G6" i="5"/>
  <c r="M36" i="4"/>
  <c r="N36" i="4"/>
  <c r="O36" i="4"/>
  <c r="P14" i="4" l="1"/>
  <c r="L26" i="4"/>
  <c r="P26" i="4" s="1"/>
  <c r="L24" i="4"/>
  <c r="P24" i="4" s="1"/>
  <c r="P12" i="4"/>
  <c r="L22" i="4"/>
  <c r="P22" i="4" s="1"/>
  <c r="P8" i="4"/>
  <c r="P10" i="4"/>
  <c r="L20" i="4"/>
  <c r="P20" i="4" s="1"/>
  <c r="L16" i="4"/>
  <c r="P16" i="4" s="1"/>
  <c r="L34" i="4"/>
  <c r="P34" i="4" s="1"/>
  <c r="L32" i="4"/>
  <c r="P32" i="4" s="1"/>
  <c r="L18" i="4"/>
  <c r="P18" i="4" s="1"/>
  <c r="L30" i="4"/>
  <c r="P30" i="4" s="1"/>
  <c r="P36" i="4" l="1"/>
  <c r="P38" i="4" s="1"/>
  <c r="H36" i="1" s="1"/>
  <c r="L36" i="4"/>
  <c r="K38" i="4" l="1"/>
</calcChain>
</file>

<file path=xl/sharedStrings.xml><?xml version="1.0" encoding="utf-8"?>
<sst xmlns="http://schemas.openxmlformats.org/spreadsheetml/2006/main" count="880" uniqueCount="443">
  <si>
    <t>Místo jednání</t>
  </si>
  <si>
    <t>Účel a průběh cesty</t>
  </si>
  <si>
    <t>Bydliště:</t>
  </si>
  <si>
    <t>ORGANIZACE:</t>
  </si>
  <si>
    <t>Český atletický svaz</t>
  </si>
  <si>
    <t>CESTOVNÍ PŘÍKAZ</t>
  </si>
  <si>
    <t>Datum narození:</t>
  </si>
  <si>
    <t>Útvar:</t>
  </si>
  <si>
    <t>Telefon:</t>
  </si>
  <si>
    <t>Přijmení, jméno, titul:</t>
  </si>
  <si>
    <t>Normální pracovní doba</t>
  </si>
  <si>
    <t>od</t>
  </si>
  <si>
    <t>do</t>
  </si>
  <si>
    <t>Počátek cesty (místo, datum)</t>
  </si>
  <si>
    <t>Konec cesty (místo,datum)</t>
  </si>
  <si>
    <t>Praha, 1.1.2024</t>
  </si>
  <si>
    <t>Kladno</t>
  </si>
  <si>
    <t>KAS - jednání</t>
  </si>
  <si>
    <t>3. Spolucestující:</t>
  </si>
  <si>
    <t>4. Určený dopravní prostředek (u vlastního vozidla druh, SPZ):</t>
  </si>
  <si>
    <t>5. Předpokládaná částka výdajů v Kč:</t>
  </si>
  <si>
    <t>Datum a podpis pracovníka oprávněného k povolení cesty</t>
  </si>
  <si>
    <t>6. Zpráva o výsledku pracovní cesty byla podána dne</t>
  </si>
  <si>
    <t>Datum a podpis odpovědného pracovníka</t>
  </si>
  <si>
    <t>Schválil (datum a podpis)</t>
  </si>
  <si>
    <t>Kč</t>
  </si>
  <si>
    <t>Převodem na bankovní účet:</t>
  </si>
  <si>
    <t>VYÚČTOVÁNÍ PRACOVNÍ CESTY</t>
  </si>
  <si>
    <t>7. Cestovní náhrady celkem k vyplacení:</t>
  </si>
  <si>
    <t>Datum</t>
  </si>
  <si>
    <t>Odjezd - příjezd (1)</t>
  </si>
  <si>
    <t>Odj</t>
  </si>
  <si>
    <t>Příj.</t>
  </si>
  <si>
    <t>AUV</t>
  </si>
  <si>
    <t>Počet hodin 
ztráty času</t>
  </si>
  <si>
    <t>Počátek a konec
prac. výkonu (hodina)</t>
  </si>
  <si>
    <t>Jízdné a
místní
přeprava</t>
  </si>
  <si>
    <t>Stravné</t>
  </si>
  <si>
    <t>Nocležné</t>
  </si>
  <si>
    <t>Celkem</t>
  </si>
  <si>
    <t>Upraveno</t>
  </si>
  <si>
    <t>v hod.</t>
  </si>
  <si>
    <t>Praha</t>
  </si>
  <si>
    <t>Použitý dopravní prostředek (2)</t>
  </si>
  <si>
    <t>Vzdálenost v km (3)</t>
  </si>
  <si>
    <t>Nutné vedlejší výdaje</t>
  </si>
  <si>
    <t>povoleno</t>
  </si>
  <si>
    <t>Kč/km</t>
  </si>
  <si>
    <t>Záloha</t>
  </si>
  <si>
    <t>ne</t>
  </si>
  <si>
    <t>Snídaně</t>
  </si>
  <si>
    <t>Oběd</t>
  </si>
  <si>
    <t>Večeře</t>
  </si>
  <si>
    <t>Stravování bylo poskytnuto bezplatně:</t>
  </si>
  <si>
    <t>Ubytování bylo poskytnuto bezplatně:</t>
  </si>
  <si>
    <t>Strava 1. den:</t>
  </si>
  <si>
    <t>Strava 2. den:</t>
  </si>
  <si>
    <t>O - osobní vlak</t>
  </si>
  <si>
    <t>R - rychlík</t>
  </si>
  <si>
    <t>A - autobus</t>
  </si>
  <si>
    <t>L - letadlo</t>
  </si>
  <si>
    <t>AUS - auto služební</t>
  </si>
  <si>
    <t>AUV - auto vlastní</t>
  </si>
  <si>
    <t>AUP - auto z půjčovny</t>
  </si>
  <si>
    <t>MOS - motocykl služební</t>
  </si>
  <si>
    <t>1) Dobu odjezdu a příjezdu u veřejného doporavního prostředku vyplňte podle jízdního řádu</t>
  </si>
  <si>
    <t>2) Uveďte ve zkratce</t>
  </si>
  <si>
    <t>3) Počet km uvádějte jen při použití jiného než veřejného dopravního prostředku</t>
  </si>
  <si>
    <t>Datum a podpis pracovníka</t>
  </si>
  <si>
    <t>Prohlašuji, že jsem všechny údaje uvedl plně a správně.</t>
  </si>
  <si>
    <t>Přehled sazeb stravného - pracovní cesty 2024</t>
  </si>
  <si>
    <t>ČR</t>
  </si>
  <si>
    <t>Doba trvání</t>
  </si>
  <si>
    <t>Krácení</t>
  </si>
  <si>
    <t>5 až 12 hod</t>
  </si>
  <si>
    <r>
      <t xml:space="preserve">Poskytnuto 1 jídlo - </t>
    </r>
    <r>
      <rPr>
        <b/>
        <sz val="11"/>
        <color indexed="8"/>
        <rFont val="Calibri"/>
        <family val="2"/>
        <charset val="238"/>
      </rPr>
      <t>70%</t>
    </r>
  </si>
  <si>
    <t>12.01 až 18 hod</t>
  </si>
  <si>
    <r>
      <t xml:space="preserve">Poskytnuto 1 jídlo - </t>
    </r>
    <r>
      <rPr>
        <b/>
        <sz val="11"/>
        <color indexed="8"/>
        <rFont val="Calibri"/>
        <family val="2"/>
        <charset val="238"/>
      </rPr>
      <t>35%</t>
    </r>
  </si>
  <si>
    <r>
      <t xml:space="preserve">Poskytnuta 2 jídla  - </t>
    </r>
    <r>
      <rPr>
        <b/>
        <sz val="11"/>
        <color indexed="8"/>
        <rFont val="Calibri"/>
        <family val="2"/>
        <charset val="238"/>
      </rPr>
      <t>70%</t>
    </r>
  </si>
  <si>
    <t>18.01 hod a více</t>
  </si>
  <si>
    <r>
      <t xml:space="preserve">Poskytnuto 1 jídlo - </t>
    </r>
    <r>
      <rPr>
        <b/>
        <sz val="11"/>
        <color indexed="8"/>
        <rFont val="Calibri"/>
        <family val="2"/>
        <charset val="238"/>
      </rPr>
      <t>25%</t>
    </r>
  </si>
  <si>
    <r>
      <t xml:space="preserve">Poskytnuta 2 jídla  - </t>
    </r>
    <r>
      <rPr>
        <b/>
        <sz val="11"/>
        <color indexed="8"/>
        <rFont val="Calibri"/>
        <family val="2"/>
        <charset val="238"/>
      </rPr>
      <t>50%</t>
    </r>
  </si>
  <si>
    <r>
      <t xml:space="preserve">Poskytnuta 3 jídla  - </t>
    </r>
    <r>
      <rPr>
        <b/>
        <sz val="11"/>
        <color indexed="8"/>
        <rFont val="Calibri"/>
        <family val="2"/>
        <charset val="238"/>
      </rPr>
      <t>75%</t>
    </r>
  </si>
  <si>
    <t>Nekrácená sazba</t>
  </si>
  <si>
    <r>
      <t xml:space="preserve">Stravné krácené o </t>
    </r>
    <r>
      <rPr>
        <b/>
        <sz val="11"/>
        <color indexed="8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  <scheme val="minor"/>
      </rPr>
      <t xml:space="preserve"> jídlo</t>
    </r>
  </si>
  <si>
    <r>
      <t xml:space="preserve">Stravné krácené o </t>
    </r>
    <r>
      <rPr>
        <b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 xml:space="preserve"> jídla</t>
    </r>
  </si>
  <si>
    <r>
      <t xml:space="preserve">Stravné krácené o </t>
    </r>
    <r>
      <rPr>
        <b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 xml:space="preserve"> jídla</t>
    </r>
  </si>
  <si>
    <t>Sazba v</t>
  </si>
  <si>
    <t>Jsou-li poskytnuta 2 jídla, na stravné není nárok.</t>
  </si>
  <si>
    <t>Jsou-li poskytnuta 3 jídla, na stravné není nárok.</t>
  </si>
  <si>
    <t>Jsou-li poskytnuta 4 jídla, na stravné není nárok.</t>
  </si>
  <si>
    <t>Finsko</t>
  </si>
  <si>
    <t>Souběh tuzemského a zahraničního stravného v jeden den</t>
  </si>
  <si>
    <t xml:space="preserve">Jestliže zaměstnanci v kalendářním dni vzniklo právo na tuzemské stravné, pak  </t>
  </si>
  <si>
    <t xml:space="preserve"> a. pokud byl tento den v zahraničí celkem déle než 5 hodin, přísluší mu zahraniční stravné ve výši 1/3 základní sazby</t>
  </si>
  <si>
    <t xml:space="preserve"> b. nebyl-li tento den v zahraničí déle než 5 hodin, tj. byl-li v zahraničí nejdéle 5 hodin,  zahraniční stravné mu nepřísluší a tato doba, za kterou mu zahraniční stravné nepřísluší, se připočítává k tuzemské části příslušné zahraniční pracovní cesty v tomto dni.</t>
  </si>
  <si>
    <t>Délka pobytu v zahraničí se počítá od času přejezdu hranic z ČR do ČR nebo od skutečného času odletu z letište do příletu zpět do ČR.</t>
  </si>
  <si>
    <t>Země</t>
  </si>
  <si>
    <t>Měnový kód</t>
  </si>
  <si>
    <t>Měna</t>
  </si>
  <si>
    <t>Základní sazby zahraničního stravného</t>
  </si>
  <si>
    <t>Vyberte zemi ze seznamu</t>
  </si>
  <si>
    <t>XXX</t>
  </si>
  <si>
    <t>Afghánistán</t>
  </si>
  <si>
    <t>EUR</t>
  </si>
  <si>
    <t>euro</t>
  </si>
  <si>
    <t>Albánie</t>
  </si>
  <si>
    <t>Alžírsko</t>
  </si>
  <si>
    <t>Andorra</t>
  </si>
  <si>
    <t>Angola</t>
  </si>
  <si>
    <t>USD</t>
  </si>
  <si>
    <t>americký dolar</t>
  </si>
  <si>
    <t>Argentina</t>
  </si>
  <si>
    <t>Arménie</t>
  </si>
  <si>
    <t>Austrálie a Oceánie</t>
  </si>
  <si>
    <t>Ázerbájdžán</t>
  </si>
  <si>
    <t>Bahamy</t>
  </si>
  <si>
    <t>Bahrajn</t>
  </si>
  <si>
    <t>Bangladéš</t>
  </si>
  <si>
    <t>Belgie</t>
  </si>
  <si>
    <t>Belize</t>
  </si>
  <si>
    <t>Benin</t>
  </si>
  <si>
    <t>Bermudy</t>
  </si>
  <si>
    <t>Bělorusko</t>
  </si>
  <si>
    <t>Bhútán</t>
  </si>
  <si>
    <t>Bolívie</t>
  </si>
  <si>
    <t>Bosna a Hercegovina</t>
  </si>
  <si>
    <t>Botswana</t>
  </si>
  <si>
    <t>Brazílie</t>
  </si>
  <si>
    <t>Brunej</t>
  </si>
  <si>
    <t>Bulharsko</t>
  </si>
  <si>
    <t>Burkina Faso</t>
  </si>
  <si>
    <t>Burundi</t>
  </si>
  <si>
    <t>Čad</t>
  </si>
  <si>
    <t>Černá Hora</t>
  </si>
  <si>
    <t>Čína</t>
  </si>
  <si>
    <t>Dánsko</t>
  </si>
  <si>
    <t>Džibutsko</t>
  </si>
  <si>
    <t>Egypt</t>
  </si>
  <si>
    <t>Ekvádor</t>
  </si>
  <si>
    <t>Eritrea</t>
  </si>
  <si>
    <t>Estonsko</t>
  </si>
  <si>
    <t>Etiopie</t>
  </si>
  <si>
    <t>Filipíny</t>
  </si>
  <si>
    <t>Francie</t>
  </si>
  <si>
    <t>Francouzská Guyana</t>
  </si>
  <si>
    <t>Gabon</t>
  </si>
  <si>
    <t>Gambie</t>
  </si>
  <si>
    <t>Ghana</t>
  </si>
  <si>
    <t>Gibraltar</t>
  </si>
  <si>
    <t>Gruzie</t>
  </si>
  <si>
    <t>Guatemala</t>
  </si>
  <si>
    <t>Guinea</t>
  </si>
  <si>
    <t>Guinea-Bissau</t>
  </si>
  <si>
    <t>Guyana</t>
  </si>
  <si>
    <t>Honduras</t>
  </si>
  <si>
    <t>Hongkong</t>
  </si>
  <si>
    <t>Chile</t>
  </si>
  <si>
    <t>Chorvatsko</t>
  </si>
  <si>
    <t>Indie</t>
  </si>
  <si>
    <t>Indonésie</t>
  </si>
  <si>
    <t>Irák</t>
  </si>
  <si>
    <t>Írán</t>
  </si>
  <si>
    <t>Irsko</t>
  </si>
  <si>
    <t>Island</t>
  </si>
  <si>
    <t>Itálie, Vatikán a San Marino</t>
  </si>
  <si>
    <t>Izrael</t>
  </si>
  <si>
    <t>Japonsko</t>
  </si>
  <si>
    <t>Jemen</t>
  </si>
  <si>
    <t>Jihoafrická republika</t>
  </si>
  <si>
    <t>Jižní Súdán</t>
  </si>
  <si>
    <t>Jordánsko</t>
  </si>
  <si>
    <t>Kambodža</t>
  </si>
  <si>
    <t>Kamerun</t>
  </si>
  <si>
    <t>Kanada</t>
  </si>
  <si>
    <t>Kapverdy</t>
  </si>
  <si>
    <t>Karibik – ostrovní státy2)</t>
  </si>
  <si>
    <t>Katar</t>
  </si>
  <si>
    <t>Kazachstán</t>
  </si>
  <si>
    <t>Keňa</t>
  </si>
  <si>
    <t>Kolumbie</t>
  </si>
  <si>
    <t>Komory</t>
  </si>
  <si>
    <t>Konžská republika (Brazzaville)</t>
  </si>
  <si>
    <t>Konžská demokratická republika (Kinshasa)</t>
  </si>
  <si>
    <t>Korejská lidově demokratická republika</t>
  </si>
  <si>
    <t>Korejská republika</t>
  </si>
  <si>
    <t>Kosovo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</si>
  <si>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</si>
  <si>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</si>
  <si>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</si>
  <si>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</si>
  <si>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</si>
  <si>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</si>
  <si>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</si>
  <si>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</si>
  <si>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</si>
  <si>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</si>
  <si>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</si>
  <si>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CHF</t>
  </si>
  <si>
    <t>švýcarský frank</t>
  </si>
  <si>
    <t>Litva</t>
  </si>
  <si>
    <t>Lotyšsko</t>
  </si>
  <si>
    <t>Lucembursko</t>
  </si>
  <si>
    <t>Macao</t>
  </si>
  <si>
    <t>Madagaskar</t>
  </si>
  <si>
    <t>Maďarsko</t>
  </si>
  <si>
    <t>Malajsie</t>
  </si>
  <si>
    <t>Malawi</t>
  </si>
  <si>
    <t>Maledivy</t>
  </si>
  <si>
    <t>Mali</t>
  </si>
  <si>
    <t>Malta</t>
  </si>
  <si>
    <t>Maroko</t>
  </si>
  <si>
    <t>Mauretánie</t>
  </si>
  <si>
    <t>Mauricius</t>
  </si>
  <si>
    <t>Mexiko</t>
  </si>
  <si>
    <t>Moldavsko</t>
  </si>
  <si>
    <t>Monako</t>
  </si>
  <si>
    <t>Mongolsko</t>
  </si>
  <si>
    <t>Mosambik</t>
  </si>
  <si>
    <t>Myanmar (Barma)</t>
  </si>
  <si>
    <t>Namibie</t>
  </si>
  <si>
    <t>Německo</t>
  </si>
  <si>
    <t>Nepál</t>
  </si>
  <si>
    <t>Niger</t>
  </si>
  <si>
    <t>Nigérie</t>
  </si>
  <si>
    <t>Nikaragua</t>
  </si>
  <si>
    <t>Nizozemsko</t>
  </si>
  <si>
    <t>Norsko</t>
  </si>
  <si>
    <t>Nový Zéland</t>
  </si>
  <si>
    <t>Omán</t>
  </si>
  <si>
    <t>Pákistán</t>
  </si>
  <si>
    <t>Panama</t>
  </si>
  <si>
    <t>Paraguay</t>
  </si>
  <si>
    <t>Peru</t>
  </si>
  <si>
    <t>Pobřeží Slonoviny</t>
  </si>
  <si>
    <t>Polsko</t>
  </si>
  <si>
    <t>Portugalsko a Azory</t>
  </si>
  <si>
    <t>Rakousko</t>
  </si>
  <si>
    <t>Rovníková Guinea</t>
  </si>
  <si>
    <t>Rumunsko</t>
  </si>
  <si>
    <t>Rusko</t>
  </si>
  <si>
    <t>Rwanda</t>
  </si>
  <si>
    <t>Řecko</t>
  </si>
  <si>
    <t>Salvador</t>
  </si>
  <si>
    <t>Saúdská Arábie</t>
  </si>
  <si>
    <t>Senegal</t>
  </si>
  <si>
    <t>Severní Makedonie</t>
  </si>
  <si>
    <t>Seychely</t>
  </si>
  <si>
    <t>Sierra Leone</t>
  </si>
  <si>
    <t>Singapur</t>
  </si>
  <si>
    <t>Spojené arabské emiráty</t>
  </si>
  <si>
    <t>Slovensko</t>
  </si>
  <si>
    <t>Slovinsko</t>
  </si>
  <si>
    <t>Somálsko</t>
  </si>
  <si>
    <t>Spojené státy americké</t>
  </si>
  <si>
    <t>Srbsko</t>
  </si>
  <si>
    <t>Srí Lanka</t>
  </si>
  <si>
    <t>Středoafrická republika</t>
  </si>
  <si>
    <t>Súdán</t>
  </si>
  <si>
    <t>Surinam</t>
  </si>
  <si>
    <t>Svatý Tomáš a Princův ostrov</t>
  </si>
  <si>
    <t>Svazijsko</t>
  </si>
  <si>
    <t>Sýrie</t>
  </si>
  <si>
    <t>Španělsko</t>
  </si>
  <si>
    <t>Švédsko</t>
  </si>
  <si>
    <t>Švýcarsko</t>
  </si>
  <si>
    <t>Tádžikistán</t>
  </si>
  <si>
    <t>Tanzanie</t>
  </si>
  <si>
    <t>Thajsko</t>
  </si>
  <si>
    <t>Tchaj-wan</t>
  </si>
  <si>
    <t>Togo</t>
  </si>
  <si>
    <t>Tunisko</t>
  </si>
  <si>
    <t>Turecko</t>
  </si>
  <si>
    <t>Turkmenistán</t>
  </si>
  <si>
    <t>Uganda</t>
  </si>
  <si>
    <t>Ukrajina</t>
  </si>
  <si>
    <t>Uruguay</t>
  </si>
  <si>
    <t>Uzbekistán</t>
  </si>
  <si>
    <t>Velká Británie</t>
  </si>
  <si>
    <t>GBP</t>
  </si>
  <si>
    <t>anglická libra</t>
  </si>
  <si>
    <t>Venezuela</t>
  </si>
  <si>
    <t>Vietnam</t>
  </si>
  <si>
    <t>Zambie</t>
  </si>
  <si>
    <t>Zimbabwe</t>
  </si>
  <si>
    <t>Ostatní země neuvedené v příloze</t>
  </si>
  <si>
    <t>Felcmanová</t>
  </si>
  <si>
    <t>Drhovská</t>
  </si>
  <si>
    <t>Manažer KAS</t>
  </si>
  <si>
    <t>Dubský</t>
  </si>
  <si>
    <t>Neuvirt</t>
  </si>
  <si>
    <t>Markusková</t>
  </si>
  <si>
    <t>Vachuta</t>
  </si>
  <si>
    <t>Mlateček</t>
  </si>
  <si>
    <t>Tomek</t>
  </si>
  <si>
    <t>Novotný</t>
  </si>
  <si>
    <t>Vojtek</t>
  </si>
  <si>
    <t>Rein</t>
  </si>
  <si>
    <t>Mařádek</t>
  </si>
  <si>
    <t>Flanderka</t>
  </si>
  <si>
    <t>nové auto 7/23</t>
  </si>
  <si>
    <t>KH KAS</t>
  </si>
  <si>
    <t>spotřeba 1</t>
  </si>
  <si>
    <t>spotřeba 2</t>
  </si>
  <si>
    <t>spotřeba 3</t>
  </si>
  <si>
    <t>průměrná spotřeba</t>
  </si>
  <si>
    <t>palivo</t>
  </si>
  <si>
    <t>BA95</t>
  </si>
  <si>
    <t>NM</t>
  </si>
  <si>
    <t>cena PHM</t>
  </si>
  <si>
    <t>náhrada PHM</t>
  </si>
  <si>
    <t>základní náhrada</t>
  </si>
  <si>
    <t>náhrada za 1 km</t>
  </si>
  <si>
    <t>SPZ auta</t>
  </si>
  <si>
    <t>1AH8048</t>
  </si>
  <si>
    <t>8AH9239</t>
  </si>
  <si>
    <t>7C77527</t>
  </si>
  <si>
    <t>6P98428</t>
  </si>
  <si>
    <t>9AM2325</t>
  </si>
  <si>
    <t>9U25679</t>
  </si>
  <si>
    <t>4H53459</t>
  </si>
  <si>
    <t>3E45818</t>
  </si>
  <si>
    <t>6J58449</t>
  </si>
  <si>
    <t>4T95790</t>
  </si>
  <si>
    <t>6AM9942</t>
  </si>
  <si>
    <t>6U46874</t>
  </si>
  <si>
    <t>7T8 4456</t>
  </si>
  <si>
    <t>6U8 3806</t>
  </si>
  <si>
    <t>typ auta</t>
  </si>
  <si>
    <t>Ford Focus</t>
  </si>
  <si>
    <t>Volvo Com.</t>
  </si>
  <si>
    <t>Škoda OCTAVIA</t>
  </si>
  <si>
    <t>Škoda Rapid</t>
  </si>
  <si>
    <t>Kia Sportage</t>
  </si>
  <si>
    <t>Mazda</t>
  </si>
  <si>
    <t>KIA Cee´d</t>
  </si>
  <si>
    <t>Honda</t>
  </si>
  <si>
    <t>Ford Mondeo</t>
  </si>
  <si>
    <t>Seat Ibiza</t>
  </si>
  <si>
    <t>Škoda Com.</t>
  </si>
  <si>
    <t>KIA Cee´d kombi</t>
  </si>
  <si>
    <t>Seat Alhambra</t>
  </si>
  <si>
    <t>Škoda Fabia</t>
  </si>
  <si>
    <t xml:space="preserve">   V ý š e   s t r a v n é h o  (platí od 01.01.2023):</t>
  </si>
  <si>
    <t>BA98</t>
  </si>
  <si>
    <t xml:space="preserve">                                      Plné                           K  r  á  c  e  n  í :</t>
  </si>
  <si>
    <t xml:space="preserve">   Trvání cesty:       stravné:      za  snídani     za oběd     za večeři</t>
  </si>
  <si>
    <t xml:space="preserve">           &lt; 5 hodin            0 Kč         </t>
  </si>
  <si>
    <t xml:space="preserve">       5 - 12 hodin         166 Kč             49,80 Kč</t>
  </si>
  <si>
    <t xml:space="preserve">     12 - 18 hodin         256 Kč          166,40 Kč       76,80 Kč</t>
  </si>
  <si>
    <t xml:space="preserve">         &gt; 18 hodin          398 Kč           298,50 Kč      199,0 Kč        99,50 Kč</t>
  </si>
  <si>
    <t>Příjmení</t>
  </si>
  <si>
    <t>Jméno</t>
  </si>
  <si>
    <t>Funkce</t>
  </si>
  <si>
    <t>Útvar</t>
  </si>
  <si>
    <t>PHM</t>
  </si>
  <si>
    <t>Cena</t>
  </si>
  <si>
    <t>Základní náhrada:</t>
  </si>
  <si>
    <t>Poznámka</t>
  </si>
  <si>
    <t>Petr</t>
  </si>
  <si>
    <t>Helena</t>
  </si>
  <si>
    <t>Monika</t>
  </si>
  <si>
    <t>Miroslav</t>
  </si>
  <si>
    <t>Lucie</t>
  </si>
  <si>
    <t>Ovčarik</t>
  </si>
  <si>
    <t>Adam</t>
  </si>
  <si>
    <t>Ondřej</t>
  </si>
  <si>
    <t>Robert</t>
  </si>
  <si>
    <t>Lukáš</t>
  </si>
  <si>
    <t>Jan</t>
  </si>
  <si>
    <t>Velebová</t>
  </si>
  <si>
    <t>Karolína</t>
  </si>
  <si>
    <t>8AT 2381</t>
  </si>
  <si>
    <t>CUPRA</t>
  </si>
  <si>
    <t>TEST</t>
  </si>
  <si>
    <t>Rehab</t>
  </si>
  <si>
    <t>Výše stravného (platí od 1.1.2023)</t>
  </si>
  <si>
    <t>Trvání cesty</t>
  </si>
  <si>
    <t>snídaně</t>
  </si>
  <si>
    <t>oběd</t>
  </si>
  <si>
    <t>večeři</t>
  </si>
  <si>
    <t>&lt; 5 hodin</t>
  </si>
  <si>
    <t>5 - 12 hodin</t>
  </si>
  <si>
    <t>12 - 18 hodin</t>
  </si>
  <si>
    <t>&gt; 18 hodin</t>
  </si>
  <si>
    <t xml:space="preserve"> Plné stravné</t>
  </si>
  <si>
    <t>Žitavského 524, Praha 5 Zbraslav, 156 00</t>
  </si>
  <si>
    <t>KAS PHA</t>
  </si>
  <si>
    <t>Datum narození</t>
  </si>
  <si>
    <t>Bydliště</t>
  </si>
  <si>
    <t>Č. účtu</t>
  </si>
  <si>
    <t>4657089001/5500</t>
  </si>
  <si>
    <t>KAS STČ</t>
  </si>
  <si>
    <t xml:space="preserve">Okružní 252, 391 02 Sezimovo Ústí </t>
  </si>
  <si>
    <t>KAS JČ</t>
  </si>
  <si>
    <t>KAS PLZ</t>
  </si>
  <si>
    <t>KAS KV</t>
  </si>
  <si>
    <t>KAS ÚST</t>
  </si>
  <si>
    <t>KAS PAR</t>
  </si>
  <si>
    <t>KAS VYS</t>
  </si>
  <si>
    <t>KAS OLO</t>
  </si>
  <si>
    <t>KAS ZL</t>
  </si>
  <si>
    <t>KAS LIB</t>
  </si>
  <si>
    <t>KAS MSZ</t>
  </si>
  <si>
    <t>KAS JM</t>
  </si>
  <si>
    <t>277001698/0300</t>
  </si>
  <si>
    <t>1242156133/0800</t>
  </si>
  <si>
    <t>1546207163/0800</t>
  </si>
  <si>
    <t>Telefon</t>
  </si>
  <si>
    <t>670100-2213824547/6210</t>
  </si>
  <si>
    <t xml:space="preserve">Mírová 741, Dobruška 518 01 </t>
  </si>
  <si>
    <t>2700597767/2010</t>
  </si>
  <si>
    <t>U Háje 1509, 530 03 Pardubice</t>
  </si>
  <si>
    <t>1182716038/3030</t>
  </si>
  <si>
    <t>Budíkovice 87, Třebíč 674 01</t>
  </si>
  <si>
    <t xml:space="preserve">Sídliště Za Stadionem 1164/5, Kyjov, 697 01 </t>
  </si>
  <si>
    <t>78-7191630217/0100</t>
  </si>
  <si>
    <t xml:space="preserve">Revoluční 1034/2, 779 00 Olomouc - Holice </t>
  </si>
  <si>
    <t>174713238/0600</t>
  </si>
  <si>
    <t>2700303634/2010</t>
  </si>
  <si>
    <t>Žlutá 468, 760 01 Zlín</t>
  </si>
  <si>
    <t>168518962/0600</t>
  </si>
  <si>
    <t>NÁVOD:</t>
  </si>
  <si>
    <t>Vyplnit tučné položky (použít tečku "." - není vidět)</t>
  </si>
  <si>
    <t>Na Pískách 2583/8</t>
  </si>
  <si>
    <t>160 00 Praha 6 – Dejvice, Česká republika</t>
  </si>
  <si>
    <t>IČO: 00539244</t>
  </si>
  <si>
    <t>Strava 3. den:</t>
  </si>
  <si>
    <t>1019069328/5500</t>
  </si>
  <si>
    <t>Makotřasy 140, PSČ 273 54 Lidice</t>
  </si>
  <si>
    <t>211422377/0300</t>
  </si>
  <si>
    <t>Pod Vrchem 874/76, 312 00 Plzeň</t>
  </si>
  <si>
    <t>Kolová 257, 360 00 Kolová</t>
  </si>
  <si>
    <t>Pod Skalkou 67, 400 11 Ústí nad Labem</t>
  </si>
  <si>
    <t>107-6277180267/0100</t>
  </si>
  <si>
    <t>Jiříkovská 194/66, 40801 Rumburk</t>
  </si>
  <si>
    <t>Povodňová 189/3, 74601  Opava</t>
  </si>
  <si>
    <t>a</t>
  </si>
  <si>
    <t>AUS</t>
  </si>
  <si>
    <t>O</t>
  </si>
  <si>
    <t>R</t>
  </si>
  <si>
    <t>A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</si>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</sst>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000,000,000"/>
    <numFmt numFmtId="165" formatCode="_-* #,##0.00\ [$Kč-405]_-;\-* #,##0.00\ [$Kč-405]_-;_-* &quot;-&quot;??\ [$Kč-405]_-;_-@_-"/>
    <numFmt numFmtId="166" formatCode="d/m/yy;@"/>
    <numFmt numFmtId="167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u/>
      <sz val="8"/>
      <color rgb="FF00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gray0625">
        <fgColor rgb="FF00B0F0"/>
      </patternFill>
    </fill>
    <fill>
      <patternFill patternType="mediumGray">
        <fgColor rgb="FF00B0F0"/>
      </patternFill>
    </fill>
    <fill>
      <patternFill patternType="lightGray">
        <f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rgb="FF00B0F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rgb="FF00B0F0"/>
      </top>
      <bottom/>
      <diagonal/>
    </border>
    <border>
      <left/>
      <right style="medium">
        <color indexed="64"/>
      </right>
      <top style="thick">
        <color rgb="FF00B0F0"/>
      </top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 style="thick">
        <color rgb="FF00B0F0"/>
      </left>
      <right/>
      <top/>
      <bottom style="medium">
        <color rgb="FF00B0F0"/>
      </bottom>
      <diagonal/>
    </border>
    <border>
      <left/>
      <right style="thick">
        <color rgb="FF00B0F0"/>
      </right>
      <top style="thick">
        <color rgb="FF00B0F0"/>
      </top>
      <bottom/>
      <diagonal/>
    </border>
    <border>
      <left/>
      <right style="thick">
        <color rgb="FF00B0F0"/>
      </right>
      <top/>
      <bottom/>
      <diagonal/>
    </border>
    <border>
      <left/>
      <right style="thick">
        <color rgb="FF00B0F0"/>
      </right>
      <top/>
      <bottom style="dotted">
        <color theme="1"/>
      </bottom>
      <diagonal/>
    </border>
    <border>
      <left/>
      <right style="thick">
        <color rgb="FF00B0F0"/>
      </right>
      <top/>
      <bottom style="medium">
        <color rgb="FF00B0F0"/>
      </bottom>
      <diagonal/>
    </border>
    <border>
      <left style="thick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thick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rgb="FF00B0F0"/>
      </left>
      <right/>
      <top style="medium">
        <color rgb="FF00B0F0"/>
      </top>
      <bottom/>
      <diagonal/>
    </border>
    <border>
      <left/>
      <right style="thick">
        <color rgb="FF00B0F0"/>
      </right>
      <top style="medium">
        <color rgb="FF00B0F0"/>
      </top>
      <bottom/>
      <diagonal/>
    </border>
    <border>
      <left style="thick">
        <color rgb="FF00B0F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B0F0"/>
      </right>
      <top style="thin">
        <color auto="1"/>
      </top>
      <bottom style="thin">
        <color auto="1"/>
      </bottom>
      <diagonal/>
    </border>
    <border>
      <left/>
      <right style="thick">
        <color rgb="FF00B0F0"/>
      </right>
      <top/>
      <bottom style="thin">
        <color theme="1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B0F0"/>
      </right>
      <top style="thin">
        <color indexed="64"/>
      </top>
      <bottom/>
      <diagonal/>
    </border>
    <border>
      <left style="thin">
        <color indexed="64"/>
      </left>
      <right style="thick">
        <color rgb="FF00B0F0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thin">
        <color theme="1"/>
      </bottom>
      <diagonal/>
    </border>
    <border>
      <left/>
      <right style="medium">
        <color rgb="FF00B0F0"/>
      </right>
      <top/>
      <bottom style="thin">
        <color theme="1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/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/>
      <diagonal/>
    </border>
    <border>
      <left/>
      <right style="medium">
        <color rgb="FFE6E6E6"/>
      </right>
      <top/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00B0F0"/>
      </left>
      <right style="thin">
        <color auto="1"/>
      </right>
      <top/>
      <bottom style="thin">
        <color auto="1"/>
      </bottom>
      <diagonal/>
    </border>
    <border>
      <left style="thick">
        <color rgb="FF00B0F0"/>
      </left>
      <right/>
      <top/>
      <bottom style="thin">
        <color auto="1"/>
      </bottom>
      <diagonal/>
    </border>
    <border>
      <left style="thick">
        <color rgb="FF00B0F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rgb="FF00B0F0"/>
      </right>
      <top style="dotted">
        <color theme="1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</borders>
  <cellStyleXfs count="4">
    <xf numFmtId="0" fontId="0" fillId="0" borderId="0"/>
    <xf numFmtId="14" fontId="6" fillId="2" borderId="15">
      <alignment horizontal="center"/>
    </xf>
    <xf numFmtId="0" fontId="2" fillId="0" borderId="0"/>
    <xf numFmtId="44" fontId="9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14" fontId="6" fillId="0" borderId="22" xfId="1" applyFill="1" applyBorder="1">
      <alignment horizontal="center"/>
    </xf>
    <xf numFmtId="14" fontId="6" fillId="0" borderId="25" xfId="1" applyFill="1" applyBorder="1">
      <alignment horizontal="center"/>
    </xf>
    <xf numFmtId="0" fontId="6" fillId="0" borderId="22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6" fillId="0" borderId="22" xfId="0" applyFont="1" applyBorder="1" applyAlignment="1">
      <alignment horizontal="left" indent="1"/>
    </xf>
    <xf numFmtId="0" fontId="6" fillId="0" borderId="2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7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6" fillId="0" borderId="25" xfId="0" applyFont="1" applyBorder="1" applyAlignment="1">
      <alignment horizontal="right"/>
    </xf>
    <xf numFmtId="0" fontId="3" fillId="0" borderId="22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16" fillId="0" borderId="0" xfId="2" applyFont="1"/>
    <xf numFmtId="0" fontId="2" fillId="0" borderId="0" xfId="2"/>
    <xf numFmtId="0" fontId="17" fillId="0" borderId="59" xfId="2" applyFont="1" applyBorder="1"/>
    <xf numFmtId="0" fontId="20" fillId="0" borderId="0" xfId="2" applyFont="1"/>
    <xf numFmtId="0" fontId="21" fillId="0" borderId="0" xfId="2" applyFont="1"/>
    <xf numFmtId="0" fontId="19" fillId="0" borderId="0" xfId="2" applyFont="1"/>
    <xf numFmtId="0" fontId="11" fillId="0" borderId="0" xfId="2" applyFont="1"/>
    <xf numFmtId="4" fontId="12" fillId="0" borderId="0" xfId="2" applyNumberFormat="1" applyFont="1"/>
    <xf numFmtId="0" fontId="12" fillId="0" borderId="0" xfId="2" applyFont="1" applyAlignment="1">
      <alignment vertical="center"/>
    </xf>
    <xf numFmtId="0" fontId="2" fillId="0" borderId="0" xfId="2" applyAlignment="1">
      <alignment vertical="center"/>
    </xf>
    <xf numFmtId="0" fontId="2" fillId="6" borderId="66" xfId="2" applyFill="1" applyBorder="1" applyAlignment="1">
      <alignment vertical="center" wrapText="1"/>
    </xf>
    <xf numFmtId="0" fontId="2" fillId="6" borderId="67" xfId="2" applyFill="1" applyBorder="1" applyAlignment="1">
      <alignment horizontal="center" vertical="center" wrapText="1"/>
    </xf>
    <xf numFmtId="0" fontId="2" fillId="6" borderId="67" xfId="2" applyFill="1" applyBorder="1" applyAlignment="1">
      <alignment horizontal="left" vertical="center" wrapText="1"/>
    </xf>
    <xf numFmtId="0" fontId="2" fillId="6" borderId="67" xfId="2" applyFill="1" applyBorder="1" applyAlignment="1">
      <alignment horizontal="center" vertical="center"/>
    </xf>
    <xf numFmtId="0" fontId="2" fillId="6" borderId="68" xfId="2" applyFill="1" applyBorder="1" applyAlignment="1">
      <alignment vertical="center" wrapText="1"/>
    </xf>
    <xf numFmtId="0" fontId="2" fillId="6" borderId="69" xfId="2" applyFill="1" applyBorder="1" applyAlignment="1">
      <alignment horizontal="center" vertical="center" wrapText="1"/>
    </xf>
    <xf numFmtId="0" fontId="2" fillId="6" borderId="69" xfId="2" applyFill="1" applyBorder="1" applyAlignment="1">
      <alignment horizontal="left" vertical="center" wrapText="1"/>
    </xf>
    <xf numFmtId="0" fontId="2" fillId="6" borderId="69" xfId="2" applyFill="1" applyBorder="1" applyAlignment="1">
      <alignment horizontal="center" vertical="center"/>
    </xf>
    <xf numFmtId="0" fontId="2" fillId="6" borderId="70" xfId="2" applyFill="1" applyBorder="1" applyAlignment="1">
      <alignment vertical="center" wrapText="1"/>
    </xf>
    <xf numFmtId="0" fontId="2" fillId="6" borderId="71" xfId="2" applyFill="1" applyBorder="1" applyAlignment="1">
      <alignment horizontal="center" vertical="center" wrapText="1"/>
    </xf>
    <xf numFmtId="0" fontId="2" fillId="6" borderId="71" xfId="2" applyFill="1" applyBorder="1" applyAlignment="1">
      <alignment horizontal="left" vertical="center" wrapText="1"/>
    </xf>
    <xf numFmtId="0" fontId="2" fillId="6" borderId="71" xfId="2" applyFill="1" applyBorder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0" fontId="12" fillId="0" borderId="0" xfId="0" applyFont="1"/>
    <xf numFmtId="167" fontId="12" fillId="0" borderId="0" xfId="0" applyNumberFormat="1" applyFont="1" applyAlignment="1">
      <alignment horizontal="center"/>
    </xf>
    <xf numFmtId="0" fontId="12" fillId="5" borderId="0" xfId="0" applyFont="1" applyFill="1"/>
    <xf numFmtId="2" fontId="0" fillId="0" borderId="0" xfId="0" applyNumberFormat="1"/>
    <xf numFmtId="44" fontId="0" fillId="8" borderId="73" xfId="3" applyFont="1" applyFill="1" applyBorder="1"/>
    <xf numFmtId="44" fontId="0" fillId="8" borderId="74" xfId="3" applyFont="1" applyFill="1" applyBorder="1"/>
    <xf numFmtId="44" fontId="0" fillId="0" borderId="0" xfId="3" applyFont="1" applyBorder="1"/>
    <xf numFmtId="2" fontId="0" fillId="0" borderId="0" xfId="3" applyNumberFormat="1" applyFont="1"/>
    <xf numFmtId="20" fontId="6" fillId="2" borderId="45" xfId="0" applyNumberFormat="1" applyFont="1" applyFill="1" applyBorder="1" applyAlignment="1" applyProtection="1">
      <alignment horizontal="left"/>
      <protection locked="0" hidden="1"/>
    </xf>
    <xf numFmtId="0" fontId="6" fillId="4" borderId="45" xfId="0" applyFont="1" applyFill="1" applyBorder="1" applyAlignment="1" applyProtection="1">
      <alignment horizontal="left"/>
      <protection locked="0" hidden="1"/>
    </xf>
    <xf numFmtId="20" fontId="6" fillId="2" borderId="43" xfId="0" applyNumberFormat="1" applyFont="1" applyFill="1" applyBorder="1" applyAlignment="1" applyProtection="1">
      <alignment horizontal="left"/>
      <protection locked="0" hidden="1"/>
    </xf>
    <xf numFmtId="0" fontId="6" fillId="4" borderId="43" xfId="0" applyFont="1" applyFill="1" applyBorder="1" applyAlignment="1" applyProtection="1">
      <alignment horizontal="left"/>
      <protection locked="0" hidden="1"/>
    </xf>
    <xf numFmtId="0" fontId="0" fillId="5" borderId="0" xfId="0" applyFill="1"/>
    <xf numFmtId="2" fontId="0" fillId="5" borderId="0" xfId="0" applyNumberFormat="1" applyFill="1"/>
    <xf numFmtId="2" fontId="0" fillId="5" borderId="0" xfId="3" applyNumberFormat="1" applyFont="1" applyFill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right"/>
    </xf>
    <xf numFmtId="0" fontId="12" fillId="0" borderId="4" xfId="2" applyFont="1" applyBorder="1"/>
    <xf numFmtId="2" fontId="12" fillId="0" borderId="1" xfId="2" applyNumberFormat="1" applyFont="1" applyBorder="1" applyAlignment="1">
      <alignment horizontal="center"/>
    </xf>
    <xf numFmtId="2" fontId="2" fillId="0" borderId="0" xfId="2" applyNumberFormat="1"/>
    <xf numFmtId="164" fontId="12" fillId="0" borderId="0" xfId="0" applyNumberFormat="1" applyFont="1"/>
    <xf numFmtId="164" fontId="12" fillId="5" borderId="0" xfId="0" applyNumberFormat="1" applyFont="1" applyFill="1"/>
    <xf numFmtId="14" fontId="12" fillId="0" borderId="0" xfId="0" applyNumberFormat="1" applyFont="1"/>
    <xf numFmtId="2" fontId="12" fillId="5" borderId="0" xfId="0" applyNumberFormat="1" applyFont="1" applyFill="1"/>
    <xf numFmtId="2" fontId="12" fillId="0" borderId="0" xfId="0" applyNumberFormat="1" applyFont="1"/>
    <xf numFmtId="14" fontId="8" fillId="0" borderId="34" xfId="1" applyFont="1" applyFill="1" applyBorder="1" applyAlignment="1"/>
    <xf numFmtId="14" fontId="8" fillId="0" borderId="0" xfId="1" applyFont="1" applyFill="1" applyBorder="1" applyAlignment="1"/>
    <xf numFmtId="0" fontId="3" fillId="0" borderId="27" xfId="0" applyFont="1" applyBorder="1"/>
    <xf numFmtId="0" fontId="6" fillId="0" borderId="27" xfId="0" applyFont="1" applyBorder="1"/>
    <xf numFmtId="14" fontId="6" fillId="0" borderId="25" xfId="1" applyFill="1" applyBorder="1" applyAlignment="1"/>
    <xf numFmtId="165" fontId="5" fillId="0" borderId="39" xfId="0" applyNumberFormat="1" applyFont="1" applyBorder="1"/>
    <xf numFmtId="0" fontId="3" fillId="0" borderId="22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2" borderId="5" xfId="0" applyFont="1" applyFill="1" applyBorder="1" applyAlignment="1" applyProtection="1">
      <alignment horizontal="left"/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14" fontId="5" fillId="0" borderId="5" xfId="0" applyNumberFormat="1" applyFont="1" applyBorder="1" applyAlignment="1" applyProtection="1">
      <alignment horizontal="center"/>
      <protection locked="0" hidden="1"/>
    </xf>
    <xf numFmtId="0" fontId="5" fillId="0" borderId="5" xfId="0" applyFont="1" applyBorder="1" applyAlignment="1" applyProtection="1">
      <alignment horizontal="center"/>
      <protection locked="0" hidden="1"/>
    </xf>
    <xf numFmtId="0" fontId="5" fillId="0" borderId="26" xfId="0" applyFont="1" applyBorder="1" applyAlignment="1" applyProtection="1">
      <alignment horizontal="center"/>
      <protection locked="0" hidden="1"/>
    </xf>
    <xf numFmtId="0" fontId="6" fillId="0" borderId="0" xfId="0" applyFont="1" applyAlignment="1">
      <alignment horizontal="left"/>
    </xf>
    <xf numFmtId="164" fontId="5" fillId="0" borderId="5" xfId="0" applyNumberFormat="1" applyFont="1" applyBorder="1" applyAlignment="1" applyProtection="1">
      <alignment horizontal="center"/>
      <protection locked="0" hidden="1"/>
    </xf>
    <xf numFmtId="164" fontId="5" fillId="0" borderId="26" xfId="0" applyNumberFormat="1" applyFont="1" applyBorder="1" applyAlignment="1" applyProtection="1">
      <alignment horizontal="center"/>
      <protection locked="0" hidden="1"/>
    </xf>
    <xf numFmtId="0" fontId="6" fillId="0" borderId="25" xfId="0" applyFont="1" applyBorder="1" applyAlignment="1">
      <alignment horizontal="left"/>
    </xf>
    <xf numFmtId="0" fontId="5" fillId="2" borderId="0" xfId="0" applyFont="1" applyFill="1" applyAlignment="1" applyProtection="1">
      <alignment horizontal="center"/>
      <protection locked="0" hidden="1"/>
    </xf>
    <xf numFmtId="0" fontId="5" fillId="2" borderId="25" xfId="0" applyFont="1" applyFill="1" applyBorder="1" applyAlignment="1" applyProtection="1">
      <alignment horizontal="center"/>
      <protection locked="0" hidden="1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22" fillId="2" borderId="32" xfId="1" applyFont="1" applyBorder="1" applyProtection="1">
      <alignment horizontal="center"/>
      <protection locked="0" hidden="1"/>
    </xf>
    <xf numFmtId="14" fontId="22" fillId="2" borderId="1" xfId="1" applyFont="1" applyBorder="1" applyProtection="1">
      <alignment horizontal="center"/>
      <protection locked="0" hidden="1"/>
    </xf>
    <xf numFmtId="14" fontId="5" fillId="2" borderId="5" xfId="1" applyFont="1" applyBorder="1" applyAlignment="1" applyProtection="1">
      <alignment horizontal="left"/>
      <protection locked="0" hidden="1"/>
    </xf>
    <xf numFmtId="14" fontId="5" fillId="2" borderId="26" xfId="1" applyFont="1" applyBorder="1" applyAlignment="1" applyProtection="1">
      <alignment horizontal="left"/>
      <protection locked="0" hidden="1"/>
    </xf>
    <xf numFmtId="14" fontId="5" fillId="2" borderId="82" xfId="1" applyFont="1" applyBorder="1" applyAlignment="1" applyProtection="1">
      <alignment horizontal="left"/>
      <protection locked="0" hidden="1"/>
    </xf>
    <xf numFmtId="14" fontId="5" fillId="2" borderId="81" xfId="1" applyFont="1" applyBorder="1" applyAlignment="1" applyProtection="1">
      <alignment horizontal="left"/>
      <protection locked="0" hidden="1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8" fillId="0" borderId="15" xfId="1" applyFont="1" applyFill="1">
      <alignment horizontal="center"/>
    </xf>
    <xf numFmtId="14" fontId="8" fillId="0" borderId="0" xfId="1" applyFont="1" applyFill="1" applyBorder="1">
      <alignment horizontal="center"/>
    </xf>
    <xf numFmtId="2" fontId="8" fillId="0" borderId="79" xfId="1" applyNumberFormat="1" applyFont="1" applyFill="1" applyBorder="1" applyProtection="1">
      <alignment horizontal="center"/>
      <protection locked="0" hidden="1"/>
    </xf>
    <xf numFmtId="14" fontId="22" fillId="2" borderId="33" xfId="1" applyFont="1" applyBorder="1" applyProtection="1">
      <alignment horizontal="center"/>
      <protection locked="0" hidden="1"/>
    </xf>
    <xf numFmtId="14" fontId="8" fillId="0" borderId="79" xfId="1" applyFont="1" applyFill="1" applyBorder="1">
      <alignment horizontal="center"/>
    </xf>
    <xf numFmtId="14" fontId="5" fillId="0" borderId="15" xfId="1" applyFont="1" applyFill="1" applyProtection="1">
      <alignment horizontal="center"/>
      <protection locked="0" hidden="1"/>
    </xf>
    <xf numFmtId="14" fontId="5" fillId="0" borderId="34" xfId="1" applyFont="1" applyFill="1" applyBorder="1" applyProtection="1">
      <alignment horizontal="center"/>
      <protection locked="0" hidden="1"/>
    </xf>
    <xf numFmtId="0" fontId="3" fillId="0" borderId="0" xfId="0" applyFont="1" applyAlignment="1">
      <alignment horizontal="left"/>
    </xf>
    <xf numFmtId="0" fontId="8" fillId="0" borderId="22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6" fillId="0" borderId="22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14" fontId="6" fillId="0" borderId="7" xfId="1" applyFill="1" applyBorder="1">
      <alignment horizontal="center"/>
    </xf>
    <xf numFmtId="14" fontId="6" fillId="0" borderId="8" xfId="1" applyFill="1" applyBorder="1">
      <alignment horizontal="center"/>
    </xf>
    <xf numFmtId="14" fontId="6" fillId="0" borderId="9" xfId="1" applyFill="1" applyBorder="1">
      <alignment horizontal="center"/>
    </xf>
    <xf numFmtId="14" fontId="6" fillId="0" borderId="10" xfId="1" applyFill="1" applyBorder="1">
      <alignment horizontal="center"/>
    </xf>
    <xf numFmtId="14" fontId="6" fillId="0" borderId="6" xfId="1" applyFill="1" applyBorder="1">
      <alignment horizontal="center"/>
    </xf>
    <xf numFmtId="14" fontId="6" fillId="0" borderId="11" xfId="1" applyFill="1" applyBorder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5" fillId="0" borderId="39" xfId="3" applyNumberFormat="1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4" fontId="5" fillId="0" borderId="15" xfId="1" applyFont="1" applyFill="1" applyAlignment="1" applyProtection="1">
      <alignment horizontal="left"/>
      <protection locked="0" hidden="1"/>
    </xf>
    <xf numFmtId="14" fontId="5" fillId="0" borderId="34" xfId="1" applyFont="1" applyFill="1" applyBorder="1" applyAlignment="1" applyProtection="1">
      <alignment horizontal="left"/>
      <protection locked="0" hidden="1"/>
    </xf>
    <xf numFmtId="14" fontId="6" fillId="0" borderId="75" xfId="1" applyFill="1" applyBorder="1">
      <alignment horizontal="center"/>
    </xf>
    <xf numFmtId="14" fontId="6" fillId="0" borderId="72" xfId="1" applyFill="1" applyBorder="1">
      <alignment horizontal="center"/>
    </xf>
    <xf numFmtId="14" fontId="6" fillId="0" borderId="74" xfId="1" applyFill="1" applyBorder="1">
      <alignment horizontal="center"/>
    </xf>
    <xf numFmtId="0" fontId="6" fillId="0" borderId="32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46" xfId="0" applyFont="1" applyBorder="1" applyAlignment="1">
      <alignment horizontal="left" indent="1"/>
    </xf>
    <xf numFmtId="0" fontId="6" fillId="0" borderId="38" xfId="0" applyFont="1" applyBorder="1" applyAlignment="1">
      <alignment horizontal="left" indent="1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51" xfId="1" applyFill="1" applyBorder="1">
      <alignment horizontal="center"/>
    </xf>
    <xf numFmtId="14" fontId="6" fillId="0" borderId="13" xfId="1" applyFill="1" applyBorder="1">
      <alignment horizontal="center"/>
    </xf>
    <xf numFmtId="14" fontId="6" fillId="0" borderId="52" xfId="1" applyFill="1" applyBorder="1">
      <alignment horizontal="center"/>
    </xf>
    <xf numFmtId="14" fontId="6" fillId="0" borderId="53" xfId="1" applyFill="1" applyBorder="1">
      <alignment horizontal="center"/>
    </xf>
    <xf numFmtId="14" fontId="6" fillId="0" borderId="0" xfId="1" applyFill="1" applyBorder="1">
      <alignment horizontal="center"/>
    </xf>
    <xf numFmtId="14" fontId="6" fillId="0" borderId="54" xfId="1" applyFill="1" applyBorder="1">
      <alignment horizontal="center"/>
    </xf>
    <xf numFmtId="14" fontId="6" fillId="0" borderId="55" xfId="1" applyFill="1" applyBorder="1">
      <alignment horizontal="center"/>
    </xf>
    <xf numFmtId="14" fontId="6" fillId="0" borderId="15" xfId="1" applyFill="1">
      <alignment horizontal="center"/>
    </xf>
    <xf numFmtId="14" fontId="6" fillId="0" borderId="56" xfId="1" applyFill="1" applyBorder="1">
      <alignment horizontal="center"/>
    </xf>
    <xf numFmtId="0" fontId="15" fillId="0" borderId="0" xfId="0" applyFont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 locked="0" hidden="1"/>
    </xf>
    <xf numFmtId="0" fontId="14" fillId="2" borderId="38" xfId="0" applyFont="1" applyFill="1" applyBorder="1" applyAlignment="1" applyProtection="1">
      <alignment horizontal="center"/>
      <protection locked="0" hidden="1"/>
    </xf>
    <xf numFmtId="0" fontId="6" fillId="0" borderId="41" xfId="0" applyFont="1" applyBorder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 locked="0" hidden="1"/>
    </xf>
    <xf numFmtId="0" fontId="14" fillId="2" borderId="60" xfId="0" applyFont="1" applyFill="1" applyBorder="1" applyAlignment="1" applyProtection="1">
      <alignment horizontal="center"/>
      <protection locked="0" hidden="1"/>
    </xf>
    <xf numFmtId="166" fontId="6" fillId="2" borderId="32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" xfId="0" applyFont="1" applyFill="1" applyBorder="1" applyAlignment="1" applyProtection="1">
      <alignment horizontal="center" vertical="center"/>
      <protection locked="0" hidden="1"/>
    </xf>
    <xf numFmtId="0" fontId="6" fillId="4" borderId="1" xfId="0" applyFont="1" applyFill="1" applyBorder="1" applyAlignment="1" applyProtection="1">
      <alignment horizontal="center" vertical="center"/>
      <protection locked="0" hidden="1"/>
    </xf>
    <xf numFmtId="0" fontId="6" fillId="2" borderId="42" xfId="0" applyFont="1" applyFill="1" applyBorder="1" applyAlignment="1" applyProtection="1">
      <alignment horizontal="left"/>
      <protection locked="0" hidden="1"/>
    </xf>
    <xf numFmtId="0" fontId="6" fillId="2" borderId="49" xfId="0" applyFont="1" applyFill="1" applyBorder="1" applyAlignment="1" applyProtection="1">
      <alignment horizontal="left"/>
      <protection locked="0" hidden="1"/>
    </xf>
    <xf numFmtId="0" fontId="6" fillId="2" borderId="44" xfId="0" applyFont="1" applyFill="1" applyBorder="1" applyAlignment="1" applyProtection="1">
      <alignment horizontal="left"/>
      <protection locked="0" hidden="1"/>
    </xf>
    <xf numFmtId="0" fontId="6" fillId="2" borderId="50" xfId="0" applyFont="1" applyFill="1" applyBorder="1" applyAlignment="1" applyProtection="1">
      <alignment horizontal="left"/>
      <protection locked="0" hidden="1"/>
    </xf>
    <xf numFmtId="0" fontId="6" fillId="0" borderId="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/>
    </xf>
    <xf numFmtId="0" fontId="6" fillId="2" borderId="38" xfId="0" applyFont="1" applyFill="1" applyBorder="1" applyAlignment="1" applyProtection="1">
      <alignment horizontal="center"/>
      <protection locked="0" hidden="1"/>
    </xf>
    <xf numFmtId="0" fontId="6" fillId="2" borderId="40" xfId="0" applyFont="1" applyFill="1" applyBorder="1" applyAlignment="1" applyProtection="1">
      <alignment horizontal="center"/>
      <protection locked="0" hidden="1"/>
    </xf>
    <xf numFmtId="2" fontId="6" fillId="0" borderId="38" xfId="0" applyNumberFormat="1" applyFont="1" applyBorder="1" applyAlignment="1" applyProtection="1">
      <alignment horizontal="center"/>
      <protection locked="0" hidden="1"/>
    </xf>
    <xf numFmtId="2" fontId="6" fillId="0" borderId="40" xfId="0" applyNumberFormat="1" applyFont="1" applyBorder="1" applyAlignment="1" applyProtection="1">
      <alignment horizontal="center"/>
      <protection locked="0" hidden="1"/>
    </xf>
    <xf numFmtId="2" fontId="6" fillId="2" borderId="38" xfId="0" applyNumberFormat="1" applyFont="1" applyFill="1" applyBorder="1" applyAlignment="1" applyProtection="1">
      <alignment horizontal="center"/>
      <protection locked="0" hidden="1"/>
    </xf>
    <xf numFmtId="2" fontId="6" fillId="2" borderId="40" xfId="0" applyNumberFormat="1" applyFont="1" applyFill="1" applyBorder="1" applyAlignment="1" applyProtection="1">
      <alignment horizontal="center"/>
      <protection locked="0" hidden="1"/>
    </xf>
    <xf numFmtId="2" fontId="6" fillId="0" borderId="47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7" xfId="0" applyFont="1" applyBorder="1" applyAlignment="1">
      <alignment horizontal="left" indent="1"/>
    </xf>
    <xf numFmtId="0" fontId="6" fillId="0" borderId="39" xfId="0" applyFont="1" applyBorder="1" applyAlignment="1">
      <alignment horizontal="left" indent="1"/>
    </xf>
    <xf numFmtId="0" fontId="6" fillId="0" borderId="78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13" fillId="2" borderId="39" xfId="0" applyFont="1" applyFill="1" applyBorder="1" applyAlignment="1" applyProtection="1">
      <alignment horizontal="center"/>
      <protection locked="0" hidden="1"/>
    </xf>
    <xf numFmtId="0" fontId="13" fillId="2" borderId="3" xfId="0" applyFont="1" applyFill="1" applyBorder="1" applyAlignment="1" applyProtection="1">
      <alignment horizontal="center"/>
      <protection locked="0" hidden="1"/>
    </xf>
    <xf numFmtId="0" fontId="6" fillId="2" borderId="80" xfId="0" applyFont="1" applyFill="1" applyBorder="1" applyAlignment="1" applyProtection="1">
      <alignment horizontal="left"/>
      <protection locked="0" hidden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2" applyFont="1" applyAlignment="1">
      <alignment horizontal="left"/>
    </xf>
    <xf numFmtId="0" fontId="2" fillId="0" borderId="0" xfId="2" applyAlignment="1">
      <alignment horizontal="center"/>
    </xf>
    <xf numFmtId="0" fontId="12" fillId="0" borderId="60" xfId="2" applyFont="1" applyBorder="1" applyAlignment="1">
      <alignment horizontal="center" vertical="center"/>
    </xf>
    <xf numFmtId="0" fontId="12" fillId="0" borderId="61" xfId="2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/>
    </xf>
    <xf numFmtId="0" fontId="12" fillId="0" borderId="63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6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9" fillId="0" borderId="65" xfId="2" applyFont="1" applyBorder="1" applyAlignment="1">
      <alignment horizontal="center"/>
    </xf>
    <xf numFmtId="0" fontId="10" fillId="7" borderId="75" xfId="0" applyFont="1" applyFill="1" applyBorder="1" applyAlignment="1">
      <alignment horizontal="left"/>
    </xf>
    <xf numFmtId="0" fontId="10" fillId="7" borderId="73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">
    <cellStyle name="Měna" xfId="3" builtinId="4"/>
    <cellStyle name="Normální" xfId="0" builtinId="0"/>
    <cellStyle name="Normální 2" xfId="2" xr:uid="{72864E26-E89E-4F5D-BF26-3E426023DC22}"/>
    <cellStyle name="vyplnit" xfId="1" xr:uid="{B685E79E-7447-48F6-970E-624C60BC8FA9}"/>
  </cellStyles>
  <dxfs count="20">
    <dxf>
      <fill>
        <patternFill patternType="gray0625">
          <fgColor rgb="FF00B0F0"/>
        </patternFill>
      </fill>
    </dxf>
    <dxf>
      <fill>
        <patternFill patternType="gray0625">
          <fgColor rgb="FF00B0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</dxf>
    <dxf>
      <numFmt numFmtId="2" formatCode="0.00"/>
    </dxf>
    <dxf>
      <font>
        <b val="0"/>
      </font>
    </dxf>
    <dxf>
      <font>
        <b val="0"/>
      </font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/>
      </font>
    </dxf>
    <dxf>
      <font>
        <b/>
      </font>
      <numFmt numFmtId="164" formatCode="000,000,00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MM\CP\Cestovn&#237;%20p&#345;&#237;kaz%202024_Vzor.xls" TargetMode="External"/><Relationship Id="rId1" Type="http://schemas.openxmlformats.org/officeDocument/2006/relationships/externalLinkPath" Target="Cestovn&#237;%20p&#345;&#237;kaz%202024_Vz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dmin/Desktop/MM/CP/Sazby%20stravn&#233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strana tiskopisu"/>
      <sheetName val="2.strana tiskopisu"/>
      <sheetName val="Údaje o osobě a vozidle"/>
      <sheetName val="Stravné 1.1.2024"/>
      <sheetName val="Zahraniční stravné 1.1.2024"/>
      <sheetName val="Sestava kompatibility"/>
    </sheetNames>
    <sheetDataSet>
      <sheetData sheetId="0" refreshError="1"/>
      <sheetData sheetId="1" refreshError="1"/>
      <sheetData sheetId="2">
        <row r="4">
          <cell r="A4">
            <v>1</v>
          </cell>
        </row>
        <row r="5">
          <cell r="A5">
            <v>1</v>
          </cell>
        </row>
        <row r="25">
          <cell r="M25" t="str">
            <v>BA 95 Super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</sheetNames>
    <sheetDataSet>
      <sheetData sheetId="0"/>
      <sheetData sheetId="1">
        <row r="1">
          <cell r="A1" t="str">
            <v>Země</v>
          </cell>
        </row>
        <row r="2">
          <cell r="A2" t="str">
            <v>Vyberte zemi ze seznamu</v>
          </cell>
        </row>
        <row r="3">
          <cell r="A3" t="str">
            <v>Afghánistán</v>
          </cell>
        </row>
        <row r="4">
          <cell r="A4" t="str">
            <v>Albánie</v>
          </cell>
        </row>
        <row r="5">
          <cell r="A5" t="str">
            <v>Alžírsko</v>
          </cell>
        </row>
        <row r="6">
          <cell r="A6" t="str">
            <v>Andorra</v>
          </cell>
        </row>
        <row r="7">
          <cell r="A7" t="str">
            <v>Angola</v>
          </cell>
        </row>
        <row r="8">
          <cell r="A8" t="str">
            <v>Argentina</v>
          </cell>
        </row>
        <row r="9">
          <cell r="A9" t="str">
            <v>Arménie</v>
          </cell>
        </row>
        <row r="10">
          <cell r="A10" t="str">
            <v>Austrálie a Oceánie</v>
          </cell>
        </row>
        <row r="11">
          <cell r="A11" t="str">
            <v>Ázerbájdžán</v>
          </cell>
        </row>
        <row r="12">
          <cell r="A12" t="str">
            <v>Bahamy</v>
          </cell>
        </row>
        <row r="13">
          <cell r="A13" t="str">
            <v>Bahrajn</v>
          </cell>
        </row>
        <row r="14">
          <cell r="A14" t="str">
            <v>Bangladéš</v>
          </cell>
        </row>
        <row r="15">
          <cell r="A15" t="str">
            <v>Belgie</v>
          </cell>
        </row>
        <row r="16">
          <cell r="A16" t="str">
            <v>Belize</v>
          </cell>
        </row>
        <row r="17">
          <cell r="A17" t="str">
            <v>Benin</v>
          </cell>
        </row>
        <row r="18">
          <cell r="A18" t="str">
            <v>Bermudy</v>
          </cell>
        </row>
        <row r="19">
          <cell r="A19" t="str">
            <v>Bělorusko</v>
          </cell>
        </row>
        <row r="20">
          <cell r="A20" t="str">
            <v>Bhútán</v>
          </cell>
        </row>
        <row r="21">
          <cell r="A21" t="str">
            <v>Bolívie</v>
          </cell>
        </row>
        <row r="22">
          <cell r="A22" t="str">
            <v>Bosna a Hercegovina</v>
          </cell>
        </row>
        <row r="23">
          <cell r="A23" t="str">
            <v>Botswana</v>
          </cell>
        </row>
        <row r="24">
          <cell r="A24" t="str">
            <v>Brazílie</v>
          </cell>
        </row>
        <row r="25">
          <cell r="A25" t="str">
            <v>Brunej</v>
          </cell>
        </row>
        <row r="26">
          <cell r="A26" t="str">
            <v>Bulharsko</v>
          </cell>
        </row>
        <row r="27">
          <cell r="A27" t="str">
            <v>Burkina Faso</v>
          </cell>
        </row>
        <row r="28">
          <cell r="A28" t="str">
            <v>Burundi</v>
          </cell>
        </row>
        <row r="29">
          <cell r="A29" t="str">
            <v>Čad</v>
          </cell>
        </row>
        <row r="30">
          <cell r="A30" t="str">
            <v>Černá Hora</v>
          </cell>
        </row>
        <row r="31">
          <cell r="A31" t="str">
            <v>Čína</v>
          </cell>
        </row>
        <row r="32">
          <cell r="A32" t="str">
            <v>Dánsko</v>
          </cell>
        </row>
        <row r="33">
          <cell r="A33" t="str">
            <v>Džibutsko</v>
          </cell>
        </row>
        <row r="34">
          <cell r="A34" t="str">
            <v>Egypt</v>
          </cell>
        </row>
        <row r="35">
          <cell r="A35" t="str">
            <v>Ekvádor</v>
          </cell>
        </row>
        <row r="36">
          <cell r="A36" t="str">
            <v>Eritrea</v>
          </cell>
        </row>
        <row r="37">
          <cell r="A37" t="str">
            <v>Estonsko</v>
          </cell>
        </row>
        <row r="38">
          <cell r="A38" t="str">
            <v>Etiopie</v>
          </cell>
        </row>
        <row r="39">
          <cell r="A39" t="str">
            <v>Filipíny</v>
          </cell>
        </row>
        <row r="40">
          <cell r="A40" t="str">
            <v>Finsko</v>
          </cell>
        </row>
        <row r="41">
          <cell r="A41" t="str">
            <v>Francie</v>
          </cell>
        </row>
        <row r="42">
          <cell r="A42" t="str">
            <v>Francouzská Guyana</v>
          </cell>
        </row>
        <row r="43">
          <cell r="A43" t="str">
            <v>Gabon</v>
          </cell>
        </row>
        <row r="44">
          <cell r="A44" t="str">
            <v>Gambie</v>
          </cell>
        </row>
        <row r="45">
          <cell r="A45" t="str">
            <v>Ghana</v>
          </cell>
        </row>
        <row r="46">
          <cell r="A46" t="str">
            <v>Gibraltar</v>
          </cell>
        </row>
        <row r="47">
          <cell r="A47" t="str">
            <v>Gruzie</v>
          </cell>
        </row>
        <row r="48">
          <cell r="A48" t="str">
            <v>Guatemala</v>
          </cell>
        </row>
        <row r="49">
          <cell r="A49" t="str">
            <v>Guinea</v>
          </cell>
        </row>
        <row r="50">
          <cell r="A50" t="str">
            <v>Guinea-Bissau</v>
          </cell>
        </row>
        <row r="51">
          <cell r="A51" t="str">
            <v>Guyana</v>
          </cell>
        </row>
        <row r="52">
          <cell r="A52" t="str">
            <v>Honduras</v>
          </cell>
        </row>
        <row r="53">
          <cell r="A53" t="str">
            <v>Hongkong</v>
          </cell>
        </row>
        <row r="54">
          <cell r="A54" t="str">
            <v>Chile</v>
          </cell>
        </row>
        <row r="55">
          <cell r="A55" t="str">
            <v>Chorvatsko</v>
          </cell>
        </row>
        <row r="56">
          <cell r="A56" t="str">
            <v>Indie</v>
          </cell>
        </row>
        <row r="57">
          <cell r="A57" t="str">
            <v>Indonésie</v>
          </cell>
        </row>
        <row r="58">
          <cell r="A58" t="str">
            <v>Irák</v>
          </cell>
        </row>
        <row r="59">
          <cell r="A59" t="str">
            <v>Írán</v>
          </cell>
        </row>
        <row r="60">
          <cell r="A60" t="str">
            <v>Irsko</v>
          </cell>
        </row>
        <row r="61">
          <cell r="A61" t="str">
            <v>Island</v>
          </cell>
        </row>
        <row r="62">
          <cell r="A62" t="str">
            <v>Itálie, Vatikán a San Marino</v>
          </cell>
        </row>
        <row r="63">
          <cell r="A63" t="str">
            <v>Izrael</v>
          </cell>
        </row>
        <row r="64">
          <cell r="A64" t="str">
            <v>Japonsko</v>
          </cell>
        </row>
        <row r="65">
          <cell r="A65" t="str">
            <v>Jemen</v>
          </cell>
        </row>
        <row r="66">
          <cell r="A66" t="str">
            <v>Jihoafrická republika</v>
          </cell>
        </row>
        <row r="67">
          <cell r="A67" t="str">
            <v>Jižní Súdán</v>
          </cell>
        </row>
        <row r="68">
          <cell r="A68" t="str">
            <v>Jordánsko</v>
          </cell>
        </row>
        <row r="69">
          <cell r="A69" t="str">
            <v>Kambodža</v>
          </cell>
        </row>
        <row r="70">
          <cell r="A70" t="str">
            <v>Kamerun</v>
          </cell>
        </row>
        <row r="71">
          <cell r="A71" t="str">
            <v>Kanada</v>
          </cell>
        </row>
        <row r="72">
          <cell r="A72" t="str">
            <v>Kapverdy</v>
          </cell>
        </row>
        <row r="73">
          <cell r="A73" t="str">
            <v>Karibik – ostrovní státy2)</v>
          </cell>
        </row>
        <row r="74">
          <cell r="A74" t="str">
            <v>Katar</v>
          </cell>
        </row>
        <row r="75">
          <cell r="A75" t="str">
            <v>Kazachstán</v>
          </cell>
        </row>
        <row r="76">
          <cell r="A76" t="str">
            <v>Keňa</v>
          </cell>
        </row>
        <row r="77">
          <cell r="A77" t="str">
            <v>Kolumbie</v>
          </cell>
        </row>
        <row r="78">
          <cell r="A78" t="str">
            <v>Komory</v>
          </cell>
        </row>
        <row r="79">
          <cell r="A79" t="str">
            <v>Konžská republika (Brazzaville)</v>
          </cell>
        </row>
        <row r="80">
          <cell r="A80" t="str">
            <v>Konžská demokratická republika (Kinshasa)</v>
          </cell>
        </row>
        <row r="81">
          <cell r="A81" t="str">
            <v>Korejská lidově demokratická republika</v>
          </cell>
        </row>
        <row r="82">
          <cell r="A82" t="str">
            <v>Korejská republika</v>
          </cell>
        </row>
        <row r="83">
          <cell r="A83" t="str">
            <v>Kosovo</v>
          </cell>
        </row>
        <row r="84">
          <cell r="A84" t="str">
            <v>Kostarika</v>
          </cell>
        </row>
        <row r="85">
          <cell r="A85" t="str">
            <v>Kuba</v>
          </cell>
        </row>
        <row r="86">
          <cell r="A86" t="str">
            <v>Kuvajt</v>
          </cell>
        </row>
        <row r="87">
          <cell r="A87" t="str">
            <v>Kypr</v>
          </cell>
        </row>
        <row r="88">
          <cell r="A88" t="str">
            <v>Kyrgyzstán</v>
          </cell>
        </row>
        <row r="89">
          <cell r="A89" t="str">
            <v>Laos</v>
          </cell>
        </row>
        <row r="90">
          <cell r="A90" t="str">
            <v>Lesotho</v>
          </cell>
        </row>
        <row r="91">
          <cell r="A91" t="str">
            <v>Libanon</v>
          </cell>
        </row>
        <row r="92">
          <cell r="A92" t="str">
            <v>Libérie</v>
          </cell>
        </row>
        <row r="93">
          <cell r="A93" t="str">
            <v>Libye</v>
          </cell>
        </row>
        <row r="94">
          <cell r="A94" t="str">
            <v>Lichtenštejnsko</v>
          </cell>
        </row>
        <row r="95">
          <cell r="A95" t="str">
            <v>Litva</v>
          </cell>
        </row>
        <row r="96">
          <cell r="A96" t="str">
            <v>Lotyšsko</v>
          </cell>
        </row>
        <row r="97">
          <cell r="A97" t="str">
            <v>Lucembursko</v>
          </cell>
        </row>
        <row r="98">
          <cell r="A98" t="str">
            <v>Macao</v>
          </cell>
        </row>
        <row r="99">
          <cell r="A99" t="str">
            <v>Madagaskar</v>
          </cell>
        </row>
        <row r="100">
          <cell r="A100" t="str">
            <v>Maďarsko</v>
          </cell>
        </row>
        <row r="101">
          <cell r="A101" t="str">
            <v>Malajsie</v>
          </cell>
        </row>
        <row r="102">
          <cell r="A102" t="str">
            <v>Malawi</v>
          </cell>
        </row>
        <row r="103">
          <cell r="A103" t="str">
            <v>Maledivy</v>
          </cell>
        </row>
        <row r="104">
          <cell r="A104" t="str">
            <v>Mali</v>
          </cell>
        </row>
        <row r="105">
          <cell r="A105" t="str">
            <v>Malta</v>
          </cell>
        </row>
        <row r="106">
          <cell r="A106" t="str">
            <v>Maroko</v>
          </cell>
        </row>
        <row r="107">
          <cell r="A107" t="str">
            <v>Mauretánie</v>
          </cell>
        </row>
        <row r="108">
          <cell r="A108" t="str">
            <v>Mauricius</v>
          </cell>
        </row>
        <row r="109">
          <cell r="A109" t="str">
            <v>Mexiko</v>
          </cell>
        </row>
        <row r="110">
          <cell r="A110" t="str">
            <v>Moldavsko</v>
          </cell>
        </row>
        <row r="111">
          <cell r="A111" t="str">
            <v>Monako</v>
          </cell>
        </row>
        <row r="112">
          <cell r="A112" t="str">
            <v>Mongolsko</v>
          </cell>
        </row>
        <row r="113">
          <cell r="A113" t="str">
            <v>Mosambik</v>
          </cell>
        </row>
        <row r="114">
          <cell r="A114" t="str">
            <v>Myanmar (Barma)</v>
          </cell>
        </row>
        <row r="115">
          <cell r="A115" t="str">
            <v>Namibie</v>
          </cell>
        </row>
        <row r="116">
          <cell r="A116" t="str">
            <v>Německo</v>
          </cell>
        </row>
        <row r="117">
          <cell r="A117" t="str">
            <v>Nepál</v>
          </cell>
        </row>
        <row r="118">
          <cell r="A118" t="str">
            <v>Niger</v>
          </cell>
        </row>
        <row r="119">
          <cell r="A119" t="str">
            <v>Nigérie</v>
          </cell>
        </row>
        <row r="120">
          <cell r="A120" t="str">
            <v>Nikaragua</v>
          </cell>
        </row>
        <row r="121">
          <cell r="A121" t="str">
            <v>Nizozemsko</v>
          </cell>
        </row>
        <row r="122">
          <cell r="A122" t="str">
            <v>Norsko</v>
          </cell>
        </row>
        <row r="123">
          <cell r="A123" t="str">
            <v>Nový Zéland</v>
          </cell>
        </row>
        <row r="124">
          <cell r="A124" t="str">
            <v>Omán</v>
          </cell>
        </row>
        <row r="125">
          <cell r="A125" t="str">
            <v>Pákistán</v>
          </cell>
        </row>
        <row r="126">
          <cell r="A126" t="str">
            <v>Panama</v>
          </cell>
        </row>
        <row r="127">
          <cell r="A127" t="str">
            <v>Paraguay</v>
          </cell>
        </row>
        <row r="128">
          <cell r="A128" t="str">
            <v>Peru</v>
          </cell>
        </row>
        <row r="129">
          <cell r="A129" t="str">
            <v>Pobřeží Slonoviny</v>
          </cell>
        </row>
        <row r="130">
          <cell r="A130" t="str">
            <v>Polsko</v>
          </cell>
        </row>
        <row r="131">
          <cell r="A131" t="str">
            <v>Portugalsko a Azory</v>
          </cell>
        </row>
        <row r="132">
          <cell r="A132" t="str">
            <v>Rakousko</v>
          </cell>
        </row>
        <row r="133">
          <cell r="A133" t="str">
            <v>Rovníková Guinea</v>
          </cell>
        </row>
        <row r="134">
          <cell r="A134" t="str">
            <v>Rumunsko</v>
          </cell>
        </row>
        <row r="135">
          <cell r="A135" t="str">
            <v>Rusko</v>
          </cell>
        </row>
        <row r="136">
          <cell r="A136" t="str">
            <v>Rwanda</v>
          </cell>
        </row>
        <row r="137">
          <cell r="A137" t="str">
            <v>Řecko</v>
          </cell>
        </row>
        <row r="138">
          <cell r="A138" t="str">
            <v>Salvador</v>
          </cell>
        </row>
        <row r="139">
          <cell r="A139" t="str">
            <v>Saúdská Arábie</v>
          </cell>
        </row>
        <row r="140">
          <cell r="A140" t="str">
            <v>Senegal</v>
          </cell>
        </row>
        <row r="141">
          <cell r="A141" t="str">
            <v>Severní Makedonie</v>
          </cell>
        </row>
        <row r="142">
          <cell r="A142" t="str">
            <v>Seychely</v>
          </cell>
        </row>
        <row r="143">
          <cell r="A143" t="str">
            <v>Sierra Leone</v>
          </cell>
        </row>
        <row r="144">
          <cell r="A144" t="str">
            <v>Singapur</v>
          </cell>
        </row>
        <row r="145">
          <cell r="A145" t="str">
            <v>Spojené arabské emiráty</v>
          </cell>
        </row>
        <row r="146">
          <cell r="A146" t="str">
            <v>Slovensko</v>
          </cell>
        </row>
        <row r="147">
          <cell r="A147" t="str">
            <v>Slovinsko</v>
          </cell>
        </row>
        <row r="148">
          <cell r="A148" t="str">
            <v>Somálsko</v>
          </cell>
        </row>
        <row r="149">
          <cell r="A149" t="str">
            <v>Spojené státy americké</v>
          </cell>
        </row>
        <row r="150">
          <cell r="A150" t="str">
            <v>Srbsko</v>
          </cell>
        </row>
        <row r="151">
          <cell r="A151" t="str">
            <v>Srí Lanka</v>
          </cell>
        </row>
        <row r="152">
          <cell r="A152" t="str">
            <v>Středoafrická republika</v>
          </cell>
        </row>
        <row r="153">
          <cell r="A153" t="str">
            <v>Súdán</v>
          </cell>
        </row>
        <row r="154">
          <cell r="A154" t="str">
            <v>Surinam</v>
          </cell>
        </row>
        <row r="155">
          <cell r="A155" t="str">
            <v>Svatý Tomáš a Princův ostrov</v>
          </cell>
        </row>
        <row r="156">
          <cell r="A156" t="str">
            <v>Svazijsko</v>
          </cell>
        </row>
        <row r="157">
          <cell r="A157" t="str">
            <v>Sýrie</v>
          </cell>
        </row>
        <row r="158">
          <cell r="A158" t="str">
            <v>Španělsko</v>
          </cell>
        </row>
        <row r="159">
          <cell r="A159" t="str">
            <v>Švédsko</v>
          </cell>
        </row>
        <row r="160">
          <cell r="A160" t="str">
            <v>Švýcarsko</v>
          </cell>
        </row>
        <row r="161">
          <cell r="A161" t="str">
            <v>Tádžikistán</v>
          </cell>
        </row>
        <row r="162">
          <cell r="A162" t="str">
            <v>Tanzanie</v>
          </cell>
        </row>
        <row r="163">
          <cell r="A163" t="str">
            <v>Thajsko</v>
          </cell>
        </row>
        <row r="164">
          <cell r="A164" t="str">
            <v>Tchaj-wan</v>
          </cell>
        </row>
        <row r="165">
          <cell r="A165" t="str">
            <v>Togo</v>
          </cell>
        </row>
        <row r="166">
          <cell r="A166" t="str">
            <v>Tunisko</v>
          </cell>
        </row>
        <row r="167">
          <cell r="A167" t="str">
            <v>Turecko</v>
          </cell>
        </row>
        <row r="168">
          <cell r="A168" t="str">
            <v>Turkmenistán</v>
          </cell>
        </row>
        <row r="169">
          <cell r="A169" t="str">
            <v>Uganda</v>
          </cell>
        </row>
        <row r="170">
          <cell r="A170" t="str">
            <v>Ukrajina</v>
          </cell>
        </row>
        <row r="171">
          <cell r="A171" t="str">
            <v>Uruguay</v>
          </cell>
        </row>
        <row r="172">
          <cell r="A172" t="str">
            <v>Uzbekistán</v>
          </cell>
        </row>
        <row r="173">
          <cell r="A173" t="str">
            <v>Velká Británie</v>
          </cell>
        </row>
        <row r="174">
          <cell r="A174" t="str">
            <v>Venezuela</v>
          </cell>
        </row>
        <row r="175">
          <cell r="A175" t="str">
            <v>Vietnam</v>
          </cell>
        </row>
        <row r="176">
          <cell r="A176" t="str">
            <v>Zambie</v>
          </cell>
        </row>
        <row r="177">
          <cell r="A177" t="str">
            <v>Zimbabwe</v>
          </cell>
        </row>
        <row r="178">
          <cell r="A178" t="str">
            <v>Ostatní země neuvedené v příloze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A6802B-259A-4472-B22C-470AA06FDACB}" name="zam" displayName="zam" ref="A1:T17" totalsRowShown="0">
  <autoFilter ref="A1:T17" xr:uid="{79A6802B-259A-4472-B22C-470AA06FDACB}"/>
  <tableColumns count="20">
    <tableColumn id="1" xr3:uid="{D1E7F143-C870-4D83-9730-9B50185409BB}" name="Příjmení" dataDxfId="19"/>
    <tableColumn id="2" xr3:uid="{AF63AEA5-EEB8-490E-B2E6-7A8E15710DCF}" name="Jméno" dataDxfId="18"/>
    <tableColumn id="3" xr3:uid="{9BC2F9BF-BFE5-4210-8C0A-14D2D2321E4F}" name="Funkce"/>
    <tableColumn id="18" xr3:uid="{96D88E30-0F96-409E-A8E3-A39D8F304A71}" name="Datum narození" dataDxfId="17"/>
    <tableColumn id="17" xr3:uid="{E678DA7E-D222-45C6-B08B-91AB0616BB2C}" name="Bydliště" dataDxfId="16"/>
    <tableColumn id="19" xr3:uid="{EEEA317E-BCA2-4B0C-9B14-E20395EF16ED}" name="Č. účtu" dataDxfId="15"/>
    <tableColumn id="21" xr3:uid="{27E73A2C-0B80-4E74-AAF8-04DFCB0F0E83}" name="Telefon" dataDxfId="14"/>
    <tableColumn id="4" xr3:uid="{1E0BF238-2FD4-47B7-A5E2-C1E0B303FC65}" name="Útvar" dataDxfId="13"/>
    <tableColumn id="5" xr3:uid="{5F8DDE64-556C-4DCB-A324-475B845B34F6}" name="spotřeba 1" dataDxfId="12"/>
    <tableColumn id="6" xr3:uid="{8CE8AA6A-39D6-4E51-A2CD-5845CDA7E3F2}" name="spotřeba 2" dataDxfId="11"/>
    <tableColumn id="7" xr3:uid="{9F604224-81A8-4CDA-BA7D-A390F94056EB}" name="spotřeba 3" dataDxfId="10"/>
    <tableColumn id="8" xr3:uid="{6444FE2B-7EBA-48AE-8279-28ACEDFEDA42}" name="průměrná spotřeba" dataDxfId="9"/>
    <tableColumn id="9" xr3:uid="{DDA2D6CE-2183-4A8D-B731-1B120A89E3C7}" name="palivo" dataDxfId="8"/>
    <tableColumn id="10" xr3:uid="{228CD467-DCEF-427B-879B-DD9A5732827A}" name="cena PHM" dataDxfId="7">
      <calculatedColumnFormula>_xlfn.XLOOKUP(M2,cenaPHM[PHM],cenaPHM[Cena])</calculatedColumnFormula>
    </tableColumn>
    <tableColumn id="11" xr3:uid="{1CC2F07F-4570-4D9D-90F5-4AC58949828D}" name="náhrada PHM" dataDxfId="6" dataCellStyle="Měna">
      <calculatedColumnFormula>L2*N2/100</calculatedColumnFormula>
    </tableColumn>
    <tableColumn id="12" xr3:uid="{E7C0BB44-2051-4A66-96A3-E634BB7CF6A9}" name="základní náhrada" dataDxfId="5">
      <calculatedColumnFormula>Nastavení!$F$1</calculatedColumnFormula>
    </tableColumn>
    <tableColumn id="13" xr3:uid="{4DC0CEC6-3DAB-4611-9C86-3579EB9D4E27}" name="náhrada za 1 km" dataDxfId="4">
      <calculatedColumnFormula>O2+P2</calculatedColumnFormula>
    </tableColumn>
    <tableColumn id="14" xr3:uid="{1EFC9B75-67C0-431A-AD87-4C762BA8EB1C}" name="SPZ auta"/>
    <tableColumn id="15" xr3:uid="{078A2623-B7F5-4A03-8FD7-B4507340E888}" name="typ auta"/>
    <tableColumn id="16" xr3:uid="{8A803F27-A346-4CCB-9DB5-DB42E17F4A36}" name="Poznámk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00BC69-D731-4843-8CB1-80E579C80D85}" name="cenaPHM" displayName="cenaPHM" ref="A1:B4" totalsRowShown="0" tableBorderDxfId="3">
  <autoFilter ref="A1:B4" xr:uid="{6800BC69-D731-4843-8CB1-80E579C80D85}"/>
  <tableColumns count="2">
    <tableColumn id="1" xr3:uid="{DE38EC75-0C03-4C9F-904D-F0569B2786AE}" name="PHM"/>
    <tableColumn id="2" xr3:uid="{C8203785-2A5D-4DBF-A4B5-AEA8E80D5917}" name="Cena" dataDxfId="2" dataCellStyle="Mě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8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AF299CE-5966-4A64-B232-8BB9B360539A}">
  <we:reference id="wa104381504" version="1.0.0.0" store="cs-CZ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08127-C7BB-45EC-AAEC-8BF22073DE9C}">
  <sheetPr codeName="List1"/>
  <dimension ref="A1:T43"/>
  <sheetViews>
    <sheetView tabSelected="1" workbookViewId="0">
      <selection activeCell="K15" sqref="K15:O15"/>
    </sheetView>
  </sheetViews>
  <sheetFormatPr defaultColWidth="3.140625" defaultRowHeight="21" customHeight="1" x14ac:dyDescent="0.2"/>
  <cols>
    <col min="1" max="1" width="8.140625" style="1" customWidth="1"/>
    <col min="2" max="20" width="4.85546875" style="1" customWidth="1"/>
    <col min="21" max="16384" width="3.140625" style="1"/>
  </cols>
  <sheetData>
    <row r="1" spans="1:20" ht="21" customHeight="1" thickBot="1" x14ac:dyDescent="0.25">
      <c r="G1" s="9"/>
      <c r="H1" s="162" t="s">
        <v>5</v>
      </c>
      <c r="I1" s="163"/>
      <c r="J1" s="163"/>
      <c r="K1" s="163"/>
      <c r="L1" s="163"/>
      <c r="M1" s="164"/>
      <c r="N1" s="8"/>
    </row>
    <row r="2" spans="1:20" ht="21" customHeight="1" thickTop="1" thickBot="1" x14ac:dyDescent="0.25">
      <c r="A2" s="13"/>
      <c r="B2" s="11"/>
      <c r="C2" s="11"/>
      <c r="D2" s="11"/>
      <c r="E2" s="11"/>
      <c r="F2" s="11"/>
      <c r="G2" s="12"/>
      <c r="H2" s="165"/>
      <c r="I2" s="166"/>
      <c r="J2" s="166"/>
      <c r="K2" s="166"/>
      <c r="L2" s="166"/>
      <c r="M2" s="167"/>
      <c r="N2" s="10"/>
      <c r="O2" s="11"/>
      <c r="P2" s="11"/>
      <c r="Q2" s="11"/>
      <c r="R2" s="11"/>
      <c r="S2" s="11"/>
      <c r="T2" s="16"/>
    </row>
    <row r="3" spans="1:20" ht="21" customHeight="1" x14ac:dyDescent="0.2">
      <c r="A3" s="14"/>
      <c r="T3" s="17"/>
    </row>
    <row r="4" spans="1:20" ht="18" customHeight="1" x14ac:dyDescent="0.25">
      <c r="A4" s="115" t="s">
        <v>3</v>
      </c>
      <c r="B4" s="116"/>
      <c r="C4" s="116"/>
      <c r="E4" s="117" t="s">
        <v>4</v>
      </c>
      <c r="F4" s="117"/>
      <c r="G4" s="117"/>
      <c r="H4" s="117"/>
      <c r="I4" s="117"/>
      <c r="O4" s="123" t="s">
        <v>6</v>
      </c>
      <c r="P4" s="123"/>
      <c r="Q4" s="123"/>
      <c r="R4" s="120" t="str">
        <f>IFERROR(VLOOKUP(LEFT($E$8,IFERROR(SEARCH(" ",$E$8)-1,LEN($E$8))),'Seznam lidí'!$A$3:$T$105,4,FALSE),"")</f>
        <v/>
      </c>
      <c r="S4" s="121"/>
      <c r="T4" s="122"/>
    </row>
    <row r="5" spans="1:20" ht="18" customHeight="1" x14ac:dyDescent="0.25">
      <c r="A5" s="14"/>
      <c r="E5" s="1" t="s">
        <v>424</v>
      </c>
      <c r="O5" s="123" t="s">
        <v>7</v>
      </c>
      <c r="P5" s="123"/>
      <c r="Q5" s="123"/>
      <c r="R5" s="121" t="str">
        <f>IFERROR(VLOOKUP(LEFT($E$8,IFERROR(SEARCH(" ",$E$8)-1,LEN($E$8))),'Seznam lidí'!$A$3:$T$105,8,FALSE),"")</f>
        <v/>
      </c>
      <c r="S5" s="121"/>
      <c r="T5" s="122"/>
    </row>
    <row r="6" spans="1:20" ht="18" customHeight="1" x14ac:dyDescent="0.25">
      <c r="A6" s="14"/>
      <c r="E6" s="1" t="s">
        <v>425</v>
      </c>
      <c r="O6" s="123" t="s">
        <v>8</v>
      </c>
      <c r="P6" s="123"/>
      <c r="Q6" s="123"/>
      <c r="R6" s="124" t="str">
        <f>IFERROR(VLOOKUP(LEFT($E$8,IFERROR(SEARCH(" ",$E$8)-1,LEN($E$8))),'Seznam lidí'!$A$3:$T$105,7,FALSE),"")</f>
        <v/>
      </c>
      <c r="S6" s="124"/>
      <c r="T6" s="125"/>
    </row>
    <row r="7" spans="1:20" ht="18" customHeight="1" x14ac:dyDescent="0.2">
      <c r="A7" s="14"/>
      <c r="E7" s="1" t="s">
        <v>426</v>
      </c>
      <c r="T7" s="17"/>
    </row>
    <row r="8" spans="1:20" ht="21" customHeight="1" x14ac:dyDescent="0.25">
      <c r="A8" s="115" t="s">
        <v>9</v>
      </c>
      <c r="B8" s="116"/>
      <c r="C8" s="116"/>
      <c r="D8" s="116"/>
      <c r="E8" s="118"/>
      <c r="F8" s="118"/>
      <c r="G8" s="118"/>
      <c r="H8" s="118"/>
      <c r="I8" s="118"/>
      <c r="J8" s="118"/>
      <c r="K8" s="118"/>
      <c r="L8" s="118"/>
      <c r="M8" s="118"/>
      <c r="O8" s="123" t="s">
        <v>10</v>
      </c>
      <c r="P8" s="123"/>
      <c r="Q8" s="123"/>
      <c r="R8" s="123"/>
      <c r="S8" s="123"/>
      <c r="T8" s="126"/>
    </row>
    <row r="9" spans="1:20" ht="21" customHeight="1" x14ac:dyDescent="0.25">
      <c r="A9" s="115" t="s">
        <v>2</v>
      </c>
      <c r="B9" s="116"/>
      <c r="C9" s="116"/>
      <c r="D9" s="116"/>
      <c r="E9" s="119" t="str">
        <f>IFERROR(VLOOKUP(LEFT($E$8,IFERROR(SEARCH(" ",$E$8)-1,LEN($E$8))),'Seznam lidí'!A3:T105,5,FALSE),"")</f>
        <v/>
      </c>
      <c r="F9" s="119"/>
      <c r="G9" s="119"/>
      <c r="H9" s="119"/>
      <c r="I9" s="119"/>
      <c r="J9" s="119"/>
      <c r="K9" s="119"/>
      <c r="L9" s="119"/>
      <c r="M9" s="119"/>
      <c r="O9" s="3" t="s">
        <v>11</v>
      </c>
      <c r="P9" s="127"/>
      <c r="Q9" s="127"/>
      <c r="R9" s="3" t="s">
        <v>12</v>
      </c>
      <c r="S9" s="127"/>
      <c r="T9" s="128"/>
    </row>
    <row r="10" spans="1:20" ht="9" customHeight="1" thickBot="1" x14ac:dyDescent="0.3">
      <c r="A10" s="15"/>
      <c r="B10" s="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O10" s="19"/>
      <c r="P10" s="20"/>
      <c r="Q10" s="20"/>
      <c r="R10" s="19"/>
      <c r="S10" s="20"/>
      <c r="T10" s="21"/>
    </row>
    <row r="11" spans="1:20" ht="21" customHeight="1" thickBot="1" x14ac:dyDescent="0.25">
      <c r="A11" s="22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3"/>
    </row>
    <row r="12" spans="1:20" ht="21" customHeight="1" x14ac:dyDescent="0.2">
      <c r="A12" s="129" t="s">
        <v>13</v>
      </c>
      <c r="B12" s="130"/>
      <c r="C12" s="130"/>
      <c r="D12" s="130"/>
      <c r="E12" s="130"/>
      <c r="F12" s="130" t="s">
        <v>0</v>
      </c>
      <c r="G12" s="130"/>
      <c r="H12" s="130"/>
      <c r="I12" s="130"/>
      <c r="J12" s="130"/>
      <c r="K12" s="130" t="s">
        <v>1</v>
      </c>
      <c r="L12" s="130"/>
      <c r="M12" s="130"/>
      <c r="N12" s="130"/>
      <c r="O12" s="130"/>
      <c r="P12" s="130" t="s">
        <v>14</v>
      </c>
      <c r="Q12" s="130"/>
      <c r="R12" s="130"/>
      <c r="S12" s="130"/>
      <c r="T12" s="131"/>
    </row>
    <row r="13" spans="1:20" ht="25.5" customHeight="1" x14ac:dyDescent="0.2">
      <c r="A13" s="132" t="s">
        <v>15</v>
      </c>
      <c r="B13" s="133"/>
      <c r="C13" s="133"/>
      <c r="D13" s="133"/>
      <c r="E13" s="133"/>
      <c r="F13" s="133" t="s">
        <v>16</v>
      </c>
      <c r="G13" s="133"/>
      <c r="H13" s="133"/>
      <c r="I13" s="133"/>
      <c r="J13" s="133"/>
      <c r="K13" s="133" t="s">
        <v>17</v>
      </c>
      <c r="L13" s="133"/>
      <c r="M13" s="133"/>
      <c r="N13" s="133"/>
      <c r="O13" s="133"/>
      <c r="P13" s="133" t="s">
        <v>15</v>
      </c>
      <c r="Q13" s="133"/>
      <c r="R13" s="133"/>
      <c r="S13" s="133"/>
      <c r="T13" s="143"/>
    </row>
    <row r="14" spans="1:20" ht="25.5" customHeight="1" x14ac:dyDescent="0.2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3"/>
    </row>
    <row r="15" spans="1:20" ht="25.5" customHeight="1" x14ac:dyDescent="0.2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43"/>
    </row>
    <row r="16" spans="1:20" ht="25.5" customHeight="1" x14ac:dyDescent="0.2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43"/>
    </row>
    <row r="17" spans="1:20" ht="25.5" customHeight="1" x14ac:dyDescent="0.2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43"/>
    </row>
    <row r="18" spans="1:20" ht="25.5" customHeight="1" x14ac:dyDescent="0.2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43"/>
    </row>
    <row r="19" spans="1:20" ht="25.5" customHeight="1" x14ac:dyDescent="0.2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43"/>
    </row>
    <row r="20" spans="1:20" ht="25.5" customHeight="1" x14ac:dyDescent="0.2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43"/>
    </row>
    <row r="21" spans="1:20" ht="25.5" customHeight="1" x14ac:dyDescent="0.2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43"/>
    </row>
    <row r="22" spans="1:20" ht="25.5" customHeight="1" x14ac:dyDescent="0.2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43"/>
    </row>
    <row r="23" spans="1:20" ht="9" customHeight="1" x14ac:dyDescent="0.2">
      <c r="A23" s="24"/>
      <c r="T23" s="25"/>
    </row>
    <row r="24" spans="1:20" ht="21" customHeight="1" x14ac:dyDescent="0.25">
      <c r="A24" s="115" t="s">
        <v>18</v>
      </c>
      <c r="B24" s="116"/>
      <c r="C24" s="116"/>
      <c r="D24" s="116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</row>
    <row r="25" spans="1:20" ht="21" customHeight="1" x14ac:dyDescent="0.25">
      <c r="A25" s="54"/>
      <c r="B25" s="55"/>
      <c r="C25" s="55"/>
      <c r="D25" s="5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7"/>
    </row>
    <row r="26" spans="1:20" ht="21" customHeight="1" x14ac:dyDescent="0.25">
      <c r="A26" s="138" t="s">
        <v>19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68" t="str">
        <f>IFERROR(VLOOKUP(LEFT($E$8,IFERROR(SEARCH(" ",$E$8)-1,LEN($E$8))),'Seznam lidí'!$A$3:$T$105,18,FALSE),"")</f>
        <v/>
      </c>
      <c r="L26" s="168"/>
      <c r="M26" s="168"/>
      <c r="N26" s="168"/>
      <c r="O26" s="168"/>
      <c r="P26" s="168"/>
      <c r="Q26" s="168"/>
      <c r="R26" s="168"/>
      <c r="S26" s="168"/>
      <c r="T26" s="169"/>
    </row>
    <row r="27" spans="1:20" ht="21" customHeight="1" thickBot="1" x14ac:dyDescent="0.3">
      <c r="A27" s="115" t="s">
        <v>20</v>
      </c>
      <c r="B27" s="116"/>
      <c r="C27" s="116"/>
      <c r="D27" s="116"/>
      <c r="E27" s="116"/>
      <c r="F27" s="116"/>
      <c r="G27" s="116"/>
      <c r="H27" s="140" t="s">
        <v>46</v>
      </c>
      <c r="I27" s="140"/>
      <c r="J27" s="141"/>
      <c r="K27" s="142">
        <f>IFERROR(VLOOKUP(LEFT($E$8,IFERROR(SEARCH(" ",$E$8)-1,LEN($E$8))),'Seznam lidí'!$A$3:$T$105,17,FALSE),Nastavení!$F$1)</f>
        <v>5.6</v>
      </c>
      <c r="L27" s="142"/>
      <c r="M27" s="144" t="s">
        <v>47</v>
      </c>
      <c r="N27" s="144"/>
      <c r="O27" s="110"/>
      <c r="P27" s="110"/>
      <c r="Q27" s="110"/>
      <c r="R27" s="110"/>
      <c r="S27" s="110"/>
      <c r="T27" s="109"/>
    </row>
    <row r="28" spans="1:20" ht="30" customHeight="1" thickBot="1" x14ac:dyDescent="0.25">
      <c r="A28" s="14"/>
      <c r="J28" s="170"/>
      <c r="K28" s="171"/>
      <c r="L28" s="171"/>
      <c r="M28" s="171"/>
      <c r="N28" s="171"/>
      <c r="O28" s="171"/>
      <c r="P28" s="171"/>
      <c r="Q28" s="171"/>
      <c r="R28" s="171"/>
      <c r="S28" s="172"/>
      <c r="T28" s="113"/>
    </row>
    <row r="29" spans="1:20" ht="15" customHeight="1" thickBot="1" x14ac:dyDescent="0.25">
      <c r="A29" s="15"/>
      <c r="B29" s="4"/>
      <c r="C29" s="4"/>
      <c r="D29" s="4"/>
      <c r="E29" s="4"/>
      <c r="F29" s="4"/>
      <c r="G29" s="4"/>
      <c r="H29" s="4"/>
      <c r="I29" s="4"/>
      <c r="J29" s="159" t="s">
        <v>21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11"/>
    </row>
    <row r="30" spans="1:20" ht="21" customHeight="1" thickBot="1" x14ac:dyDescent="0.3">
      <c r="A30" s="148" t="s">
        <v>27</v>
      </c>
      <c r="B30" s="149"/>
      <c r="C30" s="149"/>
      <c r="D30" s="149"/>
      <c r="E30" s="149"/>
      <c r="F30" s="149"/>
      <c r="G30" s="149"/>
      <c r="H30" s="149"/>
      <c r="I30" s="149"/>
      <c r="T30" s="17"/>
    </row>
    <row r="31" spans="1:20" ht="21" customHeight="1" x14ac:dyDescent="0.2">
      <c r="A31" s="150" t="s">
        <v>22</v>
      </c>
      <c r="B31" s="151"/>
      <c r="C31" s="151"/>
      <c r="D31" s="151"/>
      <c r="E31" s="151"/>
      <c r="F31" s="151"/>
      <c r="G31" s="151"/>
      <c r="H31" s="151"/>
      <c r="I31" s="151"/>
      <c r="J31" s="152"/>
      <c r="K31" s="153"/>
      <c r="L31" s="153"/>
      <c r="M31" s="153"/>
      <c r="N31" s="153"/>
      <c r="O31" s="153"/>
      <c r="P31" s="153"/>
      <c r="Q31" s="153"/>
      <c r="R31" s="153"/>
      <c r="S31" s="154"/>
      <c r="T31" s="113"/>
    </row>
    <row r="32" spans="1:20" ht="21" customHeight="1" thickBot="1" x14ac:dyDescent="0.25">
      <c r="A32" s="14"/>
      <c r="J32" s="155"/>
      <c r="K32" s="156"/>
      <c r="L32" s="156"/>
      <c r="M32" s="156"/>
      <c r="N32" s="156"/>
      <c r="O32" s="156"/>
      <c r="P32" s="156"/>
      <c r="Q32" s="156"/>
      <c r="R32" s="156"/>
      <c r="S32" s="157"/>
      <c r="T32" s="113"/>
    </row>
    <row r="33" spans="1:20" ht="15" customHeight="1" thickBot="1" x14ac:dyDescent="0.25">
      <c r="A33" s="15"/>
      <c r="B33" s="4"/>
      <c r="C33" s="4"/>
      <c r="D33" s="4"/>
      <c r="E33" s="4"/>
      <c r="F33" s="4"/>
      <c r="G33" s="4"/>
      <c r="H33" s="4"/>
      <c r="I33" s="4"/>
      <c r="J33" s="158" t="s">
        <v>23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12"/>
    </row>
    <row r="34" spans="1:20" ht="9" customHeight="1" x14ac:dyDescent="0.2">
      <c r="A34" s="14"/>
      <c r="J34" s="5"/>
      <c r="K34" s="5"/>
      <c r="L34" s="5"/>
      <c r="M34" s="5"/>
      <c r="N34" s="5"/>
      <c r="O34" s="5"/>
      <c r="P34" s="5"/>
      <c r="Q34" s="5"/>
      <c r="R34" s="5"/>
      <c r="S34" s="5"/>
      <c r="T34" s="27"/>
    </row>
    <row r="35" spans="1:20" ht="15" customHeight="1" x14ac:dyDescent="0.2">
      <c r="A35" s="14"/>
      <c r="L35" s="147" t="s">
        <v>26</v>
      </c>
      <c r="M35" s="147"/>
      <c r="N35" s="147"/>
      <c r="O35" s="147"/>
      <c r="P35" s="147"/>
      <c r="T35" s="17"/>
    </row>
    <row r="36" spans="1:20" ht="21" customHeight="1" x14ac:dyDescent="0.25">
      <c r="A36" s="115" t="s">
        <v>28</v>
      </c>
      <c r="B36" s="116"/>
      <c r="C36" s="116"/>
      <c r="D36" s="116"/>
      <c r="E36" s="116"/>
      <c r="F36" s="116"/>
      <c r="G36" s="116"/>
      <c r="H36" s="161">
        <f>'2. strana'!$P$38</f>
        <v>112</v>
      </c>
      <c r="I36" s="161"/>
      <c r="J36" s="114" t="s">
        <v>25</v>
      </c>
      <c r="L36" s="145" t="str">
        <f>IFERROR(VLOOKUP(LEFT($E$8,IFERROR(SEARCH(" ",$E$8)-1,LEN($E$8))),'Seznam lidí'!$A$3:$T$105,6,FALSE),"")</f>
        <v/>
      </c>
      <c r="M36" s="145"/>
      <c r="N36" s="145"/>
      <c r="O36" s="145"/>
      <c r="P36" s="145"/>
      <c r="Q36" s="145"/>
      <c r="R36" s="145"/>
      <c r="S36" s="145"/>
      <c r="T36" s="146"/>
    </row>
    <row r="37" spans="1:20" ht="21" customHeight="1" x14ac:dyDescent="0.2">
      <c r="A37" s="14"/>
      <c r="T37" s="17"/>
    </row>
    <row r="38" spans="1:20" ht="21" customHeight="1" x14ac:dyDescent="0.2">
      <c r="A38" s="14"/>
      <c r="T38" s="17"/>
    </row>
    <row r="39" spans="1:20" ht="21" customHeight="1" x14ac:dyDescent="0.2">
      <c r="A39" s="14"/>
      <c r="T39" s="17"/>
    </row>
    <row r="40" spans="1:20" ht="21" customHeight="1" x14ac:dyDescent="0.2">
      <c r="A40" s="14"/>
      <c r="T40" s="17"/>
    </row>
    <row r="41" spans="1:20" ht="21" customHeight="1" x14ac:dyDescent="0.2">
      <c r="A41" s="14"/>
      <c r="P41" s="139" t="s">
        <v>24</v>
      </c>
      <c r="Q41" s="139"/>
      <c r="R41" s="139"/>
      <c r="S41" s="139"/>
      <c r="T41" s="160"/>
    </row>
    <row r="42" spans="1:20" ht="21" customHeight="1" thickBot="1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</row>
    <row r="43" spans="1:20" ht="21" customHeight="1" thickTop="1" x14ac:dyDescent="0.2"/>
  </sheetData>
  <sheetProtection algorithmName="SHA-512" hashValue="VUsv0csSOF+hg0rEXLLFpzcaPp0JPACN59Csc5bTUuTieMAHcFAaTIW9zJ3jze8uxQxNTnIWKntqynZXQG6n5w==" saltValue="W2UAutTMVfJqLC1qwYMqsg==" spinCount="100000" sheet="1" selectLockedCells="1"/>
  <mergeCells count="80">
    <mergeCell ref="P41:T41"/>
    <mergeCell ref="H36:I36"/>
    <mergeCell ref="H1:M2"/>
    <mergeCell ref="K26:T26"/>
    <mergeCell ref="P19:T19"/>
    <mergeCell ref="P20:T20"/>
    <mergeCell ref="P21:T21"/>
    <mergeCell ref="P22:T22"/>
    <mergeCell ref="K19:O19"/>
    <mergeCell ref="K20:O20"/>
    <mergeCell ref="K21:O21"/>
    <mergeCell ref="K22:O22"/>
    <mergeCell ref="P13:T13"/>
    <mergeCell ref="P14:T14"/>
    <mergeCell ref="P15:T15"/>
    <mergeCell ref="J28:S28"/>
    <mergeCell ref="M27:N27"/>
    <mergeCell ref="A36:G36"/>
    <mergeCell ref="L36:T36"/>
    <mergeCell ref="L35:P35"/>
    <mergeCell ref="A30:I30"/>
    <mergeCell ref="A31:I31"/>
    <mergeCell ref="J31:S32"/>
    <mergeCell ref="J33:S33"/>
    <mergeCell ref="J29:S29"/>
    <mergeCell ref="P16:T16"/>
    <mergeCell ref="P17:T17"/>
    <mergeCell ref="P18:T18"/>
    <mergeCell ref="F19:J19"/>
    <mergeCell ref="F20:J20"/>
    <mergeCell ref="F21:J21"/>
    <mergeCell ref="F22:J22"/>
    <mergeCell ref="K18:O18"/>
    <mergeCell ref="E24:T24"/>
    <mergeCell ref="A27:G27"/>
    <mergeCell ref="A24:D24"/>
    <mergeCell ref="E25:T25"/>
    <mergeCell ref="A26:J26"/>
    <mergeCell ref="H27:J27"/>
    <mergeCell ref="K27:L27"/>
    <mergeCell ref="A19:E19"/>
    <mergeCell ref="A20:E20"/>
    <mergeCell ref="A21:E21"/>
    <mergeCell ref="A22:E22"/>
    <mergeCell ref="F18:J18"/>
    <mergeCell ref="A18:E18"/>
    <mergeCell ref="K13:O13"/>
    <mergeCell ref="K14:O14"/>
    <mergeCell ref="K15:O15"/>
    <mergeCell ref="K16:O16"/>
    <mergeCell ref="K17:O17"/>
    <mergeCell ref="F13:J13"/>
    <mergeCell ref="F14:J14"/>
    <mergeCell ref="F15:J15"/>
    <mergeCell ref="F16:J16"/>
    <mergeCell ref="F17:J17"/>
    <mergeCell ref="A13:E13"/>
    <mergeCell ref="A14:E14"/>
    <mergeCell ref="A15:E15"/>
    <mergeCell ref="A16:E16"/>
    <mergeCell ref="A17:E17"/>
    <mergeCell ref="O8:T8"/>
    <mergeCell ref="P9:Q9"/>
    <mergeCell ref="S9:T9"/>
    <mergeCell ref="A12:E12"/>
    <mergeCell ref="F12:J12"/>
    <mergeCell ref="K12:O12"/>
    <mergeCell ref="P12:T12"/>
    <mergeCell ref="A9:D9"/>
    <mergeCell ref="R4:T4"/>
    <mergeCell ref="O4:Q4"/>
    <mergeCell ref="O5:Q5"/>
    <mergeCell ref="R5:T5"/>
    <mergeCell ref="O6:Q6"/>
    <mergeCell ref="R6:T6"/>
    <mergeCell ref="A4:C4"/>
    <mergeCell ref="E4:I4"/>
    <mergeCell ref="A8:D8"/>
    <mergeCell ref="E8:M8"/>
    <mergeCell ref="E9:M9"/>
  </mergeCells>
  <conditionalFormatting sqref="R4:T6 E9:M9 K26:T26 L36:T36">
    <cfRule type="expression" dxfId="1" priority="1" stopIfTrue="1">
      <formula>NOT($E$8="")</formula>
    </cfRule>
  </conditionalFormatting>
  <dataValidations count="1">
    <dataValidation type="custom" errorStyle="warning" showInputMessage="1" showErrorMessage="1" errorTitle="Začněte jménem" error="Prosím začněte kolonkou: Příjmení, jméno, titul." sqref="E9:M9 R4:T4 R5:T5 R6:T6 K26:T26 K27:L27 L36:T36" xr:uid="{C6C6A78C-5248-4796-98E8-BC63E93A7DA5}">
      <formula1>NOT($E$8="")</formula1>
    </dataValidation>
  </dataValidations>
  <pageMargins left="0.7" right="0.7" top="0.78740157499999996" bottom="0.78740157499999996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FF82-E9C1-4F43-A1A2-5B53083C9D01}">
  <sheetPr codeName="List2"/>
  <dimension ref="A1:U52"/>
  <sheetViews>
    <sheetView workbookViewId="0">
      <selection sqref="A1:Q1"/>
    </sheetView>
  </sheetViews>
  <sheetFormatPr defaultColWidth="4.7109375" defaultRowHeight="21" customHeight="1" x14ac:dyDescent="0.2"/>
  <cols>
    <col min="1" max="1" width="7.140625" style="3" customWidth="1"/>
    <col min="2" max="2" width="3.5703125" style="3" customWidth="1"/>
    <col min="3" max="7" width="5" style="3" customWidth="1"/>
    <col min="8" max="8" width="4.140625" style="3" customWidth="1"/>
    <col min="9" max="10" width="4.7109375" style="3"/>
    <col min="11" max="17" width="8.28515625" style="3" customWidth="1"/>
    <col min="18" max="20" width="4.7109375" style="3"/>
    <col min="21" max="21" width="9.140625" style="3" bestFit="1" customWidth="1"/>
    <col min="22" max="22" width="4.7109375" style="3"/>
    <col min="23" max="23" width="7.28515625" style="3" bestFit="1" customWidth="1"/>
    <col min="24" max="16384" width="4.7109375" style="3"/>
  </cols>
  <sheetData>
    <row r="1" spans="1:21" ht="7.5" customHeight="1" thickBot="1" x14ac:dyDescent="0.3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21" ht="21" customHeight="1" thickBot="1" x14ac:dyDescent="0.25">
      <c r="F2" s="162" t="s">
        <v>27</v>
      </c>
      <c r="G2" s="163"/>
      <c r="H2" s="163"/>
      <c r="I2" s="163"/>
      <c r="J2" s="163"/>
      <c r="K2" s="163"/>
      <c r="L2" s="163"/>
      <c r="M2" s="163"/>
      <c r="N2" s="164"/>
    </row>
    <row r="3" spans="1:21" ht="21" customHeight="1" thickTop="1" thickBot="1" x14ac:dyDescent="0.25">
      <c r="A3" s="32"/>
      <c r="B3" s="33"/>
      <c r="C3" s="33"/>
      <c r="D3" s="33"/>
      <c r="E3" s="33"/>
      <c r="F3" s="165"/>
      <c r="G3" s="166"/>
      <c r="H3" s="166"/>
      <c r="I3" s="166"/>
      <c r="J3" s="166"/>
      <c r="K3" s="166"/>
      <c r="L3" s="166"/>
      <c r="M3" s="166"/>
      <c r="N3" s="167"/>
      <c r="O3" s="33"/>
      <c r="P3" s="33"/>
      <c r="Q3" s="34"/>
    </row>
    <row r="4" spans="1:21" ht="9" customHeight="1" x14ac:dyDescent="0.2">
      <c r="A4" s="26"/>
      <c r="Q4" s="18"/>
    </row>
    <row r="5" spans="1:21" ht="73.5" customHeight="1" x14ac:dyDescent="0.2">
      <c r="A5" s="208" t="s">
        <v>29</v>
      </c>
      <c r="B5" s="205" t="s">
        <v>30</v>
      </c>
      <c r="C5" s="205"/>
      <c r="D5" s="205"/>
      <c r="E5" s="205"/>
      <c r="F5" s="205"/>
      <c r="G5" s="206"/>
      <c r="H5" s="207" t="s">
        <v>43</v>
      </c>
      <c r="I5" s="207" t="s">
        <v>34</v>
      </c>
      <c r="J5" s="207" t="s">
        <v>44</v>
      </c>
      <c r="K5" s="204" t="s">
        <v>35</v>
      </c>
      <c r="L5" s="43" t="s">
        <v>36</v>
      </c>
      <c r="M5" s="42" t="s">
        <v>37</v>
      </c>
      <c r="N5" s="42" t="s">
        <v>38</v>
      </c>
      <c r="O5" s="43" t="s">
        <v>45</v>
      </c>
      <c r="P5" s="42" t="s">
        <v>39</v>
      </c>
      <c r="Q5" s="46" t="s">
        <v>40</v>
      </c>
    </row>
    <row r="6" spans="1:21" ht="12.75" customHeight="1" x14ac:dyDescent="0.2">
      <c r="A6" s="208"/>
      <c r="B6" s="194"/>
      <c r="C6" s="221"/>
      <c r="D6" s="221"/>
      <c r="E6" s="221"/>
      <c r="F6" s="221"/>
      <c r="G6" s="39" t="s">
        <v>41</v>
      </c>
      <c r="H6" s="207"/>
      <c r="I6" s="207"/>
      <c r="J6" s="207"/>
      <c r="K6" s="204"/>
      <c r="L6" s="44" t="s">
        <v>25</v>
      </c>
      <c r="M6" s="44" t="s">
        <v>25</v>
      </c>
      <c r="N6" s="44" t="s">
        <v>25</v>
      </c>
      <c r="O6" s="44" t="s">
        <v>25</v>
      </c>
      <c r="P6" s="44" t="s">
        <v>25</v>
      </c>
      <c r="Q6" s="47" t="s">
        <v>25</v>
      </c>
    </row>
    <row r="7" spans="1:21" ht="11.25" customHeight="1" x14ac:dyDescent="0.2">
      <c r="A7" s="45">
        <v>1</v>
      </c>
      <c r="B7" s="230">
        <v>2</v>
      </c>
      <c r="C7" s="231"/>
      <c r="D7" s="231"/>
      <c r="E7" s="231"/>
      <c r="F7" s="231"/>
      <c r="G7" s="232"/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6">
        <v>12</v>
      </c>
    </row>
    <row r="8" spans="1:21" ht="18" customHeight="1" x14ac:dyDescent="0.2">
      <c r="A8" s="197">
        <v>45292</v>
      </c>
      <c r="B8" s="40" t="s">
        <v>31</v>
      </c>
      <c r="C8" s="200" t="s">
        <v>42</v>
      </c>
      <c r="D8" s="201"/>
      <c r="E8" s="201"/>
      <c r="F8" s="201"/>
      <c r="G8" s="89">
        <v>0.41666666666666669</v>
      </c>
      <c r="H8" s="198" t="s">
        <v>438</v>
      </c>
      <c r="I8" s="199"/>
      <c r="J8" s="198">
        <v>10</v>
      </c>
      <c r="K8" s="90"/>
      <c r="L8" s="211">
        <f>J8*'1. strana'!$K$27</f>
        <v>56</v>
      </c>
      <c r="M8" s="213"/>
      <c r="N8" s="213"/>
      <c r="O8" s="213"/>
      <c r="P8" s="219">
        <f>L8+M8+N8+O8</f>
        <v>56</v>
      </c>
      <c r="Q8" s="215"/>
      <c r="U8" s="179"/>
    </row>
    <row r="9" spans="1:21" ht="18" customHeight="1" x14ac:dyDescent="0.2">
      <c r="A9" s="197"/>
      <c r="B9" s="41" t="s">
        <v>32</v>
      </c>
      <c r="C9" s="202" t="s">
        <v>16</v>
      </c>
      <c r="D9" s="203"/>
      <c r="E9" s="203"/>
      <c r="F9" s="203"/>
      <c r="G9" s="91">
        <v>0.5</v>
      </c>
      <c r="H9" s="198"/>
      <c r="I9" s="199"/>
      <c r="J9" s="198"/>
      <c r="K9" s="92"/>
      <c r="L9" s="212"/>
      <c r="M9" s="214"/>
      <c r="N9" s="214"/>
      <c r="O9" s="214"/>
      <c r="P9" s="220"/>
      <c r="Q9" s="216"/>
      <c r="U9" s="179"/>
    </row>
    <row r="10" spans="1:21" ht="18" customHeight="1" x14ac:dyDescent="0.2">
      <c r="A10" s="197">
        <v>45292</v>
      </c>
      <c r="B10" s="40" t="s">
        <v>31</v>
      </c>
      <c r="C10" s="200" t="s">
        <v>16</v>
      </c>
      <c r="D10" s="201"/>
      <c r="E10" s="201"/>
      <c r="F10" s="201"/>
      <c r="G10" s="89">
        <v>0.41666666666666669</v>
      </c>
      <c r="H10" s="198" t="s">
        <v>33</v>
      </c>
      <c r="I10" s="199"/>
      <c r="J10" s="198">
        <v>10</v>
      </c>
      <c r="K10" s="90"/>
      <c r="L10" s="211">
        <f>J10*'1. strana'!$K$27</f>
        <v>56</v>
      </c>
      <c r="M10" s="213"/>
      <c r="N10" s="213"/>
      <c r="O10" s="213"/>
      <c r="P10" s="219">
        <f t="shared" ref="P10" si="0">L10+M10+N10+O10</f>
        <v>56</v>
      </c>
      <c r="Q10" s="215"/>
      <c r="U10" s="179"/>
    </row>
    <row r="11" spans="1:21" ht="18" customHeight="1" x14ac:dyDescent="0.2">
      <c r="A11" s="197"/>
      <c r="B11" s="41" t="s">
        <v>32</v>
      </c>
      <c r="C11" s="202" t="s">
        <v>42</v>
      </c>
      <c r="D11" s="203"/>
      <c r="E11" s="203"/>
      <c r="F11" s="203"/>
      <c r="G11" s="91">
        <v>0.5</v>
      </c>
      <c r="H11" s="198"/>
      <c r="I11" s="199"/>
      <c r="J11" s="198"/>
      <c r="K11" s="92"/>
      <c r="L11" s="212"/>
      <c r="M11" s="214"/>
      <c r="N11" s="214"/>
      <c r="O11" s="214"/>
      <c r="P11" s="220"/>
      <c r="Q11" s="216"/>
      <c r="U11" s="179"/>
    </row>
    <row r="12" spans="1:21" ht="18" customHeight="1" x14ac:dyDescent="0.2">
      <c r="A12" s="197"/>
      <c r="B12" s="40" t="s">
        <v>31</v>
      </c>
      <c r="C12" s="200"/>
      <c r="D12" s="201"/>
      <c r="E12" s="201"/>
      <c r="F12" s="201"/>
      <c r="G12" s="89"/>
      <c r="H12" s="198"/>
      <c r="I12" s="199"/>
      <c r="J12" s="198"/>
      <c r="K12" s="90"/>
      <c r="L12" s="211">
        <f>J12*'1. strana'!$K$27</f>
        <v>0</v>
      </c>
      <c r="M12" s="209"/>
      <c r="N12" s="209"/>
      <c r="O12" s="209"/>
      <c r="P12" s="219">
        <f t="shared" ref="P12" si="1">L12+M12+N12+O12</f>
        <v>0</v>
      </c>
      <c r="Q12" s="217"/>
      <c r="U12" s="179"/>
    </row>
    <row r="13" spans="1:21" ht="18" customHeight="1" x14ac:dyDescent="0.2">
      <c r="A13" s="197"/>
      <c r="B13" s="41" t="s">
        <v>32</v>
      </c>
      <c r="C13" s="202"/>
      <c r="D13" s="203"/>
      <c r="E13" s="203"/>
      <c r="F13" s="203"/>
      <c r="G13" s="91"/>
      <c r="H13" s="198"/>
      <c r="I13" s="199"/>
      <c r="J13" s="198"/>
      <c r="K13" s="92"/>
      <c r="L13" s="212"/>
      <c r="M13" s="210"/>
      <c r="N13" s="210"/>
      <c r="O13" s="210"/>
      <c r="P13" s="220"/>
      <c r="Q13" s="218"/>
      <c r="U13" s="179"/>
    </row>
    <row r="14" spans="1:21" ht="18" customHeight="1" x14ac:dyDescent="0.2">
      <c r="A14" s="197"/>
      <c r="B14" s="40" t="s">
        <v>31</v>
      </c>
      <c r="C14" s="200"/>
      <c r="D14" s="201"/>
      <c r="E14" s="201"/>
      <c r="F14" s="201"/>
      <c r="G14" s="89"/>
      <c r="H14" s="198"/>
      <c r="I14" s="199"/>
      <c r="J14" s="198"/>
      <c r="K14" s="90"/>
      <c r="L14" s="211">
        <f>J14*'1. strana'!$K$27</f>
        <v>0</v>
      </c>
      <c r="M14" s="209"/>
      <c r="N14" s="209"/>
      <c r="O14" s="209"/>
      <c r="P14" s="219">
        <f t="shared" ref="P14" si="2">L14+M14+N14+O14</f>
        <v>0</v>
      </c>
      <c r="Q14" s="217"/>
      <c r="U14" s="179"/>
    </row>
    <row r="15" spans="1:21" ht="18" customHeight="1" x14ac:dyDescent="0.2">
      <c r="A15" s="197"/>
      <c r="B15" s="41" t="s">
        <v>32</v>
      </c>
      <c r="C15" s="202"/>
      <c r="D15" s="203"/>
      <c r="E15" s="203"/>
      <c r="F15" s="203"/>
      <c r="G15" s="91"/>
      <c r="H15" s="198"/>
      <c r="I15" s="199"/>
      <c r="J15" s="198"/>
      <c r="K15" s="92"/>
      <c r="L15" s="212"/>
      <c r="M15" s="210"/>
      <c r="N15" s="210"/>
      <c r="O15" s="210"/>
      <c r="P15" s="220"/>
      <c r="Q15" s="218"/>
      <c r="U15" s="179"/>
    </row>
    <row r="16" spans="1:21" ht="18" customHeight="1" x14ac:dyDescent="0.2">
      <c r="A16" s="197"/>
      <c r="B16" s="40" t="s">
        <v>31</v>
      </c>
      <c r="C16" s="200"/>
      <c r="D16" s="201"/>
      <c r="E16" s="201"/>
      <c r="F16" s="201"/>
      <c r="G16" s="89"/>
      <c r="H16" s="198"/>
      <c r="I16" s="199"/>
      <c r="J16" s="198"/>
      <c r="K16" s="90"/>
      <c r="L16" s="211">
        <f>J16*'1. strana'!$K$27</f>
        <v>0</v>
      </c>
      <c r="M16" s="209"/>
      <c r="N16" s="209"/>
      <c r="O16" s="209"/>
      <c r="P16" s="219">
        <f t="shared" ref="P16" si="3">L16+M16+N16+O16</f>
        <v>0</v>
      </c>
      <c r="Q16" s="217"/>
      <c r="U16" s="179"/>
    </row>
    <row r="17" spans="1:21" ht="18" customHeight="1" x14ac:dyDescent="0.2">
      <c r="A17" s="197"/>
      <c r="B17" s="41" t="s">
        <v>32</v>
      </c>
      <c r="C17" s="202"/>
      <c r="D17" s="203"/>
      <c r="E17" s="203"/>
      <c r="F17" s="203"/>
      <c r="G17" s="91"/>
      <c r="H17" s="198"/>
      <c r="I17" s="199"/>
      <c r="J17" s="198"/>
      <c r="K17" s="92"/>
      <c r="L17" s="212"/>
      <c r="M17" s="210"/>
      <c r="N17" s="210"/>
      <c r="O17" s="210"/>
      <c r="P17" s="220"/>
      <c r="Q17" s="218"/>
      <c r="U17" s="179"/>
    </row>
    <row r="18" spans="1:21" ht="18" customHeight="1" x14ac:dyDescent="0.2">
      <c r="A18" s="197"/>
      <c r="B18" s="40" t="s">
        <v>31</v>
      </c>
      <c r="C18" s="200"/>
      <c r="D18" s="201"/>
      <c r="E18" s="201"/>
      <c r="F18" s="201"/>
      <c r="G18" s="89"/>
      <c r="H18" s="198"/>
      <c r="I18" s="199"/>
      <c r="J18" s="198"/>
      <c r="K18" s="90"/>
      <c r="L18" s="211">
        <f>J18*'1. strana'!$K$27</f>
        <v>0</v>
      </c>
      <c r="M18" s="209"/>
      <c r="N18" s="209"/>
      <c r="O18" s="209"/>
      <c r="P18" s="219">
        <f t="shared" ref="P18" si="4">L18+M18+N18+O18</f>
        <v>0</v>
      </c>
      <c r="Q18" s="217"/>
    </row>
    <row r="19" spans="1:21" ht="18" customHeight="1" x14ac:dyDescent="0.2">
      <c r="A19" s="197"/>
      <c r="B19" s="41" t="s">
        <v>32</v>
      </c>
      <c r="C19" s="202"/>
      <c r="D19" s="203"/>
      <c r="E19" s="203"/>
      <c r="F19" s="203"/>
      <c r="G19" s="91"/>
      <c r="H19" s="198"/>
      <c r="I19" s="199"/>
      <c r="J19" s="198"/>
      <c r="K19" s="92"/>
      <c r="L19" s="212"/>
      <c r="M19" s="210"/>
      <c r="N19" s="210"/>
      <c r="O19" s="210"/>
      <c r="P19" s="220"/>
      <c r="Q19" s="218"/>
    </row>
    <row r="20" spans="1:21" ht="18" customHeight="1" x14ac:dyDescent="0.2">
      <c r="A20" s="197"/>
      <c r="B20" s="40" t="s">
        <v>31</v>
      </c>
      <c r="C20" s="200"/>
      <c r="D20" s="201"/>
      <c r="E20" s="201"/>
      <c r="F20" s="201"/>
      <c r="G20" s="89"/>
      <c r="H20" s="198"/>
      <c r="I20" s="199"/>
      <c r="J20" s="198"/>
      <c r="K20" s="90"/>
      <c r="L20" s="211">
        <f>J20*'1. strana'!$K$27</f>
        <v>0</v>
      </c>
      <c r="M20" s="209"/>
      <c r="N20" s="209"/>
      <c r="O20" s="209"/>
      <c r="P20" s="219">
        <f t="shared" ref="P20" si="5">L20+M20+N20+O20</f>
        <v>0</v>
      </c>
      <c r="Q20" s="217"/>
    </row>
    <row r="21" spans="1:21" ht="18" customHeight="1" x14ac:dyDescent="0.2">
      <c r="A21" s="197"/>
      <c r="B21" s="41" t="s">
        <v>32</v>
      </c>
      <c r="C21" s="202"/>
      <c r="D21" s="203"/>
      <c r="E21" s="203"/>
      <c r="F21" s="203"/>
      <c r="G21" s="91"/>
      <c r="H21" s="198"/>
      <c r="I21" s="199"/>
      <c r="J21" s="198"/>
      <c r="K21" s="92"/>
      <c r="L21" s="212"/>
      <c r="M21" s="210"/>
      <c r="N21" s="210"/>
      <c r="O21" s="210"/>
      <c r="P21" s="220"/>
      <c r="Q21" s="218"/>
    </row>
    <row r="22" spans="1:21" ht="18" customHeight="1" x14ac:dyDescent="0.2">
      <c r="A22" s="197"/>
      <c r="B22" s="40" t="s">
        <v>31</v>
      </c>
      <c r="C22" s="200"/>
      <c r="D22" s="201"/>
      <c r="E22" s="201"/>
      <c r="F22" s="201"/>
      <c r="G22" s="89"/>
      <c r="H22" s="198"/>
      <c r="I22" s="199"/>
      <c r="J22" s="198"/>
      <c r="K22" s="90"/>
      <c r="L22" s="211">
        <f>J22*'1. strana'!$K$27</f>
        <v>0</v>
      </c>
      <c r="M22" s="209"/>
      <c r="N22" s="209"/>
      <c r="O22" s="209"/>
      <c r="P22" s="219">
        <f t="shared" ref="P22" si="6">L22+M22+N22+O22</f>
        <v>0</v>
      </c>
      <c r="Q22" s="217"/>
    </row>
    <row r="23" spans="1:21" ht="18" customHeight="1" x14ac:dyDescent="0.2">
      <c r="A23" s="197"/>
      <c r="B23" s="41" t="s">
        <v>32</v>
      </c>
      <c r="C23" s="202"/>
      <c r="D23" s="203"/>
      <c r="E23" s="203"/>
      <c r="F23" s="203"/>
      <c r="G23" s="91"/>
      <c r="H23" s="198"/>
      <c r="I23" s="199"/>
      <c r="J23" s="198"/>
      <c r="K23" s="92"/>
      <c r="L23" s="212"/>
      <c r="M23" s="210"/>
      <c r="N23" s="210"/>
      <c r="O23" s="210"/>
      <c r="P23" s="220"/>
      <c r="Q23" s="218"/>
    </row>
    <row r="24" spans="1:21" ht="18" customHeight="1" x14ac:dyDescent="0.2">
      <c r="A24" s="197"/>
      <c r="B24" s="40" t="s">
        <v>31</v>
      </c>
      <c r="C24" s="200"/>
      <c r="D24" s="201"/>
      <c r="E24" s="201"/>
      <c r="F24" s="201"/>
      <c r="G24" s="89"/>
      <c r="H24" s="198"/>
      <c r="I24" s="199"/>
      <c r="J24" s="198"/>
      <c r="K24" s="90"/>
      <c r="L24" s="211">
        <f>J24*'1. strana'!$K$27</f>
        <v>0</v>
      </c>
      <c r="M24" s="209"/>
      <c r="N24" s="209"/>
      <c r="O24" s="209"/>
      <c r="P24" s="219">
        <f t="shared" ref="P24" si="7">L24+M24+N24+O24</f>
        <v>0</v>
      </c>
      <c r="Q24" s="217"/>
    </row>
    <row r="25" spans="1:21" ht="18" customHeight="1" x14ac:dyDescent="0.2">
      <c r="A25" s="197"/>
      <c r="B25" s="41" t="s">
        <v>32</v>
      </c>
      <c r="C25" s="202"/>
      <c r="D25" s="203"/>
      <c r="E25" s="203"/>
      <c r="F25" s="203"/>
      <c r="G25" s="91"/>
      <c r="H25" s="198"/>
      <c r="I25" s="199"/>
      <c r="J25" s="198"/>
      <c r="K25" s="92"/>
      <c r="L25" s="212"/>
      <c r="M25" s="210"/>
      <c r="N25" s="210"/>
      <c r="O25" s="210"/>
      <c r="P25" s="220"/>
      <c r="Q25" s="218"/>
    </row>
    <row r="26" spans="1:21" ht="18" customHeight="1" x14ac:dyDescent="0.2">
      <c r="A26" s="197"/>
      <c r="B26" s="40" t="s">
        <v>31</v>
      </c>
      <c r="C26" s="200"/>
      <c r="D26" s="201"/>
      <c r="E26" s="201"/>
      <c r="F26" s="201"/>
      <c r="G26" s="89"/>
      <c r="H26" s="198"/>
      <c r="I26" s="199"/>
      <c r="J26" s="198"/>
      <c r="K26" s="90"/>
      <c r="L26" s="211">
        <f>J26*'1. strana'!$K$27</f>
        <v>0</v>
      </c>
      <c r="M26" s="209"/>
      <c r="N26" s="209"/>
      <c r="O26" s="209"/>
      <c r="P26" s="219">
        <f t="shared" ref="P26" si="8">L26+M26+N26+O26</f>
        <v>0</v>
      </c>
      <c r="Q26" s="217"/>
    </row>
    <row r="27" spans="1:21" ht="18" customHeight="1" x14ac:dyDescent="0.2">
      <c r="A27" s="197"/>
      <c r="B27" s="41" t="s">
        <v>32</v>
      </c>
      <c r="C27" s="202"/>
      <c r="D27" s="203"/>
      <c r="E27" s="203"/>
      <c r="F27" s="203"/>
      <c r="G27" s="91"/>
      <c r="H27" s="198"/>
      <c r="I27" s="199"/>
      <c r="J27" s="198"/>
      <c r="K27" s="92"/>
      <c r="L27" s="212"/>
      <c r="M27" s="210"/>
      <c r="N27" s="210"/>
      <c r="O27" s="210"/>
      <c r="P27" s="220"/>
      <c r="Q27" s="218"/>
    </row>
    <row r="28" spans="1:21" ht="18" customHeight="1" x14ac:dyDescent="0.2">
      <c r="A28" s="197"/>
      <c r="B28" s="40" t="s">
        <v>31</v>
      </c>
      <c r="C28" s="200"/>
      <c r="D28" s="201"/>
      <c r="E28" s="201"/>
      <c r="F28" s="201"/>
      <c r="G28" s="89"/>
      <c r="H28" s="198"/>
      <c r="I28" s="199"/>
      <c r="J28" s="198"/>
      <c r="K28" s="90"/>
      <c r="L28" s="211">
        <f>J28*'1. strana'!$K$27</f>
        <v>0</v>
      </c>
      <c r="M28" s="209"/>
      <c r="N28" s="209"/>
      <c r="O28" s="209"/>
      <c r="P28" s="219">
        <f t="shared" ref="P28" si="9">L28+M28+N28+O28</f>
        <v>0</v>
      </c>
      <c r="Q28" s="217"/>
    </row>
    <row r="29" spans="1:21" ht="18" customHeight="1" x14ac:dyDescent="0.2">
      <c r="A29" s="197"/>
      <c r="B29" s="41" t="s">
        <v>32</v>
      </c>
      <c r="C29" s="202"/>
      <c r="D29" s="203"/>
      <c r="E29" s="203"/>
      <c r="F29" s="203"/>
      <c r="G29" s="91"/>
      <c r="H29" s="198"/>
      <c r="I29" s="199"/>
      <c r="J29" s="198"/>
      <c r="K29" s="92"/>
      <c r="L29" s="212"/>
      <c r="M29" s="210"/>
      <c r="N29" s="210"/>
      <c r="O29" s="210"/>
      <c r="P29" s="220"/>
      <c r="Q29" s="218"/>
    </row>
    <row r="30" spans="1:21" ht="18" customHeight="1" x14ac:dyDescent="0.2">
      <c r="A30" s="197"/>
      <c r="B30" s="40" t="s">
        <v>31</v>
      </c>
      <c r="C30" s="200"/>
      <c r="D30" s="201"/>
      <c r="E30" s="201"/>
      <c r="F30" s="229"/>
      <c r="G30" s="89"/>
      <c r="H30" s="198"/>
      <c r="I30" s="199"/>
      <c r="J30" s="198"/>
      <c r="K30" s="90"/>
      <c r="L30" s="211">
        <f>J30*'1. strana'!$K$27</f>
        <v>0</v>
      </c>
      <c r="M30" s="209"/>
      <c r="N30" s="209"/>
      <c r="O30" s="209"/>
      <c r="P30" s="219">
        <f t="shared" ref="P30" si="10">L30+M30+N30+O30</f>
        <v>0</v>
      </c>
      <c r="Q30" s="217"/>
    </row>
    <row r="31" spans="1:21" ht="18" customHeight="1" x14ac:dyDescent="0.2">
      <c r="A31" s="197"/>
      <c r="B31" s="41" t="s">
        <v>32</v>
      </c>
      <c r="C31" s="202"/>
      <c r="D31" s="203"/>
      <c r="E31" s="203"/>
      <c r="F31" s="203"/>
      <c r="G31" s="91"/>
      <c r="H31" s="198"/>
      <c r="I31" s="199"/>
      <c r="J31" s="198"/>
      <c r="K31" s="92"/>
      <c r="L31" s="212"/>
      <c r="M31" s="210"/>
      <c r="N31" s="210"/>
      <c r="O31" s="210"/>
      <c r="P31" s="220"/>
      <c r="Q31" s="218"/>
    </row>
    <row r="32" spans="1:21" ht="18" customHeight="1" x14ac:dyDescent="0.2">
      <c r="A32" s="197"/>
      <c r="B32" s="40" t="s">
        <v>31</v>
      </c>
      <c r="C32" s="200"/>
      <c r="D32" s="201"/>
      <c r="E32" s="201"/>
      <c r="F32" s="201"/>
      <c r="G32" s="89"/>
      <c r="H32" s="198"/>
      <c r="I32" s="199"/>
      <c r="J32" s="198"/>
      <c r="K32" s="90"/>
      <c r="L32" s="211">
        <f>J32*'1. strana'!$K$27</f>
        <v>0</v>
      </c>
      <c r="M32" s="209"/>
      <c r="N32" s="209"/>
      <c r="O32" s="209"/>
      <c r="P32" s="219">
        <f t="shared" ref="P32" si="11">L32+M32+N32+O32</f>
        <v>0</v>
      </c>
      <c r="Q32" s="217"/>
    </row>
    <row r="33" spans="1:17" ht="18" customHeight="1" x14ac:dyDescent="0.2">
      <c r="A33" s="197"/>
      <c r="B33" s="41" t="s">
        <v>32</v>
      </c>
      <c r="C33" s="202"/>
      <c r="D33" s="203"/>
      <c r="E33" s="203"/>
      <c r="F33" s="203"/>
      <c r="G33" s="91"/>
      <c r="H33" s="198"/>
      <c r="I33" s="199"/>
      <c r="J33" s="198"/>
      <c r="K33" s="92"/>
      <c r="L33" s="212"/>
      <c r="M33" s="210"/>
      <c r="N33" s="210"/>
      <c r="O33" s="210"/>
      <c r="P33" s="220"/>
      <c r="Q33" s="218"/>
    </row>
    <row r="34" spans="1:17" ht="18" customHeight="1" x14ac:dyDescent="0.2">
      <c r="A34" s="197"/>
      <c r="B34" s="40" t="s">
        <v>31</v>
      </c>
      <c r="C34" s="200"/>
      <c r="D34" s="201"/>
      <c r="E34" s="201"/>
      <c r="F34" s="201"/>
      <c r="G34" s="89"/>
      <c r="H34" s="198"/>
      <c r="I34" s="199"/>
      <c r="J34" s="198"/>
      <c r="K34" s="90"/>
      <c r="L34" s="211">
        <f>J34*'1. strana'!$K$27</f>
        <v>0</v>
      </c>
      <c r="M34" s="209"/>
      <c r="N34" s="209"/>
      <c r="O34" s="209"/>
      <c r="P34" s="219">
        <f t="shared" ref="P34" si="12">L34+M34+N34+O34</f>
        <v>0</v>
      </c>
      <c r="Q34" s="217"/>
    </row>
    <row r="35" spans="1:17" ht="18" customHeight="1" x14ac:dyDescent="0.2">
      <c r="A35" s="197"/>
      <c r="B35" s="41" t="s">
        <v>32</v>
      </c>
      <c r="C35" s="202"/>
      <c r="D35" s="203"/>
      <c r="E35" s="203"/>
      <c r="F35" s="203"/>
      <c r="G35" s="91"/>
      <c r="H35" s="198"/>
      <c r="I35" s="199"/>
      <c r="J35" s="198"/>
      <c r="K35" s="92"/>
      <c r="L35" s="212"/>
      <c r="M35" s="210"/>
      <c r="N35" s="210"/>
      <c r="O35" s="210"/>
      <c r="P35" s="220"/>
      <c r="Q35" s="218"/>
    </row>
    <row r="36" spans="1:17" ht="21" customHeight="1" x14ac:dyDescent="0.2">
      <c r="A36" s="26"/>
      <c r="K36" s="48" t="s">
        <v>39</v>
      </c>
      <c r="L36" s="49">
        <f>SUM(L8:L35)</f>
        <v>112</v>
      </c>
      <c r="M36" s="49">
        <f t="shared" ref="M36:P36" si="13">SUM(M8:M35)</f>
        <v>0</v>
      </c>
      <c r="N36" s="49">
        <f t="shared" si="13"/>
        <v>0</v>
      </c>
      <c r="O36" s="49">
        <f t="shared" si="13"/>
        <v>0</v>
      </c>
      <c r="P36" s="49">
        <f t="shared" si="13"/>
        <v>112</v>
      </c>
      <c r="Q36" s="50"/>
    </row>
    <row r="37" spans="1:17" ht="21" customHeight="1" x14ac:dyDescent="0.2">
      <c r="A37" s="223" t="s">
        <v>53</v>
      </c>
      <c r="B37" s="224"/>
      <c r="C37" s="224"/>
      <c r="D37" s="224"/>
      <c r="E37" s="224"/>
      <c r="F37" s="224"/>
      <c r="G37" s="224"/>
      <c r="H37" s="227" t="s">
        <v>49</v>
      </c>
      <c r="I37" s="227"/>
      <c r="K37" s="222" t="s">
        <v>48</v>
      </c>
      <c r="L37" s="222"/>
      <c r="M37" s="222"/>
      <c r="N37" s="222"/>
      <c r="O37" s="222"/>
      <c r="P37" s="49">
        <v>0</v>
      </c>
      <c r="Q37" s="50"/>
    </row>
    <row r="38" spans="1:17" ht="21" customHeight="1" x14ac:dyDescent="0.2">
      <c r="A38" s="225" t="s">
        <v>54</v>
      </c>
      <c r="B38" s="226"/>
      <c r="C38" s="226"/>
      <c r="D38" s="226"/>
      <c r="E38" s="226"/>
      <c r="F38" s="226"/>
      <c r="G38" s="226"/>
      <c r="H38" s="228" t="s">
        <v>49</v>
      </c>
      <c r="I38" s="228"/>
      <c r="K38" s="222" t="str">
        <f>IF(P36-P37&lt;0,"Přeplatek","Doplatek")</f>
        <v>Doplatek</v>
      </c>
      <c r="L38" s="222"/>
      <c r="M38" s="222"/>
      <c r="N38" s="222"/>
      <c r="O38" s="222"/>
      <c r="P38" s="49">
        <f>ABS(P36-P37)</f>
        <v>112</v>
      </c>
      <c r="Q38" s="50"/>
    </row>
    <row r="39" spans="1:17" ht="21" customHeight="1" x14ac:dyDescent="0.2">
      <c r="A39" s="190"/>
      <c r="B39" s="191"/>
      <c r="C39" s="191"/>
      <c r="D39" s="191" t="s">
        <v>50</v>
      </c>
      <c r="E39" s="191"/>
      <c r="F39" s="191" t="s">
        <v>51</v>
      </c>
      <c r="G39" s="191"/>
      <c r="H39" s="191" t="s">
        <v>52</v>
      </c>
      <c r="I39" s="194"/>
      <c r="K39" s="51"/>
      <c r="L39" s="51"/>
      <c r="M39" s="51"/>
      <c r="N39" s="51"/>
      <c r="O39" s="51"/>
      <c r="P39" s="52"/>
      <c r="Q39" s="53"/>
    </row>
    <row r="40" spans="1:17" ht="18" customHeight="1" x14ac:dyDescent="0.2">
      <c r="A40" s="173" t="s">
        <v>55</v>
      </c>
      <c r="B40" s="174"/>
      <c r="C40" s="174"/>
      <c r="D40" s="192" t="s">
        <v>49</v>
      </c>
      <c r="E40" s="192"/>
      <c r="F40" s="192" t="s">
        <v>49</v>
      </c>
      <c r="G40" s="192"/>
      <c r="H40" s="192" t="s">
        <v>49</v>
      </c>
      <c r="I40" s="195"/>
      <c r="J40" s="38"/>
      <c r="K40" s="179" t="s">
        <v>69</v>
      </c>
      <c r="L40" s="179"/>
      <c r="M40" s="179"/>
      <c r="N40" s="179"/>
      <c r="O40" s="179"/>
      <c r="P40" s="179"/>
      <c r="Q40" s="18"/>
    </row>
    <row r="41" spans="1:17" ht="18" customHeight="1" thickBot="1" x14ac:dyDescent="0.25">
      <c r="A41" s="173" t="s">
        <v>56</v>
      </c>
      <c r="B41" s="174"/>
      <c r="C41" s="174"/>
      <c r="D41" s="192" t="s">
        <v>49</v>
      </c>
      <c r="E41" s="192"/>
      <c r="F41" s="192" t="s">
        <v>49</v>
      </c>
      <c r="G41" s="192"/>
      <c r="H41" s="192" t="s">
        <v>49</v>
      </c>
      <c r="I41" s="195"/>
      <c r="Q41" s="18"/>
    </row>
    <row r="42" spans="1:17" ht="18" customHeight="1" x14ac:dyDescent="0.2">
      <c r="A42" s="175" t="s">
        <v>427</v>
      </c>
      <c r="B42" s="176"/>
      <c r="C42" s="176"/>
      <c r="D42" s="193" t="s">
        <v>49</v>
      </c>
      <c r="E42" s="193"/>
      <c r="F42" s="193" t="s">
        <v>49</v>
      </c>
      <c r="G42" s="193"/>
      <c r="H42" s="193" t="s">
        <v>49</v>
      </c>
      <c r="I42" s="196"/>
      <c r="K42" s="180"/>
      <c r="L42" s="181"/>
      <c r="M42" s="181"/>
      <c r="N42" s="181"/>
      <c r="O42" s="181"/>
      <c r="P42" s="182"/>
      <c r="Q42" s="18"/>
    </row>
    <row r="43" spans="1:17" ht="18" customHeight="1" x14ac:dyDescent="0.2">
      <c r="A43" s="31"/>
      <c r="B43" s="56"/>
      <c r="C43" s="56"/>
      <c r="D43" s="5"/>
      <c r="E43" s="5"/>
      <c r="F43" s="5"/>
      <c r="G43" s="5"/>
      <c r="H43" s="5"/>
      <c r="I43" s="5"/>
      <c r="K43" s="183"/>
      <c r="L43" s="184"/>
      <c r="M43" s="184"/>
      <c r="N43" s="184"/>
      <c r="O43" s="184"/>
      <c r="P43" s="185"/>
      <c r="Q43" s="18"/>
    </row>
    <row r="44" spans="1:17" ht="14.1" customHeight="1" x14ac:dyDescent="0.2">
      <c r="A44" s="31" t="s">
        <v>57</v>
      </c>
      <c r="B44" s="56"/>
      <c r="C44" s="56"/>
      <c r="D44" s="5"/>
      <c r="E44" s="3" t="s">
        <v>61</v>
      </c>
      <c r="H44" s="5"/>
      <c r="I44" s="5"/>
      <c r="K44" s="183"/>
      <c r="L44" s="184"/>
      <c r="M44" s="184"/>
      <c r="N44" s="184"/>
      <c r="O44" s="184"/>
      <c r="P44" s="185"/>
      <c r="Q44" s="18"/>
    </row>
    <row r="45" spans="1:17" ht="14.1" customHeight="1" x14ac:dyDescent="0.2">
      <c r="A45" s="31" t="s">
        <v>58</v>
      </c>
      <c r="B45" s="56"/>
      <c r="C45" s="56"/>
      <c r="D45" s="5"/>
      <c r="E45" s="3" t="s">
        <v>62</v>
      </c>
      <c r="H45" s="5"/>
      <c r="I45" s="5"/>
      <c r="K45" s="186"/>
      <c r="L45" s="187"/>
      <c r="M45" s="187"/>
      <c r="N45" s="187"/>
      <c r="O45" s="187"/>
      <c r="P45" s="188"/>
      <c r="Q45" s="18"/>
    </row>
    <row r="46" spans="1:17" ht="14.1" customHeight="1" thickBot="1" x14ac:dyDescent="0.25">
      <c r="A46" s="31" t="s">
        <v>59</v>
      </c>
      <c r="B46" s="56"/>
      <c r="C46" s="56"/>
      <c r="D46" s="5"/>
      <c r="E46" s="3" t="s">
        <v>63</v>
      </c>
      <c r="F46" s="5"/>
      <c r="G46" s="5"/>
      <c r="H46" s="5"/>
      <c r="I46" s="5"/>
      <c r="K46" s="177" t="s">
        <v>68</v>
      </c>
      <c r="L46" s="158"/>
      <c r="M46" s="158"/>
      <c r="N46" s="158"/>
      <c r="O46" s="158"/>
      <c r="P46" s="178"/>
      <c r="Q46" s="18"/>
    </row>
    <row r="47" spans="1:17" ht="14.1" customHeight="1" x14ac:dyDescent="0.2">
      <c r="A47" s="31" t="s">
        <v>60</v>
      </c>
      <c r="B47" s="56"/>
      <c r="C47" s="56"/>
      <c r="D47" s="5"/>
      <c r="E47" s="3" t="s">
        <v>64</v>
      </c>
      <c r="F47" s="5"/>
      <c r="G47" s="5"/>
      <c r="H47" s="5"/>
      <c r="I47" s="5"/>
      <c r="Q47" s="18"/>
    </row>
    <row r="48" spans="1:17" ht="14.1" customHeight="1" x14ac:dyDescent="0.2">
      <c r="A48" s="31" t="s">
        <v>65</v>
      </c>
      <c r="B48" s="56"/>
      <c r="C48" s="56"/>
      <c r="D48" s="5"/>
      <c r="E48" s="5"/>
      <c r="F48" s="5"/>
      <c r="G48" s="5"/>
      <c r="H48" s="5"/>
      <c r="I48" s="5"/>
      <c r="Q48" s="18"/>
    </row>
    <row r="49" spans="1:17" ht="14.1" customHeight="1" x14ac:dyDescent="0.2">
      <c r="A49" s="31" t="s">
        <v>66</v>
      </c>
      <c r="B49" s="56"/>
      <c r="C49" s="56"/>
      <c r="D49" s="5"/>
      <c r="E49" s="5"/>
      <c r="F49" s="5"/>
      <c r="G49" s="5"/>
      <c r="H49" s="5"/>
      <c r="I49" s="5"/>
      <c r="Q49" s="18"/>
    </row>
    <row r="50" spans="1:17" ht="14.1" customHeight="1" x14ac:dyDescent="0.2">
      <c r="A50" s="31" t="s">
        <v>67</v>
      </c>
      <c r="B50" s="56"/>
      <c r="C50" s="56"/>
      <c r="D50" s="57"/>
      <c r="E50" s="57"/>
      <c r="F50" s="57"/>
      <c r="G50" s="57"/>
      <c r="H50" s="57"/>
      <c r="I50" s="57"/>
      <c r="Q50" s="18"/>
    </row>
    <row r="51" spans="1:17" ht="9" customHeight="1" thickBo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</row>
    <row r="52" spans="1:17" ht="9" customHeight="1" thickTop="1" x14ac:dyDescent="0.2"/>
  </sheetData>
  <sheetProtection algorithmName="SHA-512" hashValue="A1MZeEMqijiuiEOSREMKelM55qITKPOg7g1O4dfTnqZcwtvIhW+JWYZJ6Y4hyo3AlPWBNHMHmW3MjEPStonvRw==" saltValue="NpO0E+V32s0yXMzg1iPIqw==" spinCount="100000" sheet="1" selectLockedCells="1"/>
  <mergeCells count="208">
    <mergeCell ref="J16:J17"/>
    <mergeCell ref="H22:H23"/>
    <mergeCell ref="I22:I23"/>
    <mergeCell ref="U16:U17"/>
    <mergeCell ref="U14:U15"/>
    <mergeCell ref="U12:U13"/>
    <mergeCell ref="U10:U11"/>
    <mergeCell ref="U8:U9"/>
    <mergeCell ref="C17:F17"/>
    <mergeCell ref="C18:F18"/>
    <mergeCell ref="C19:F19"/>
    <mergeCell ref="L14:L15"/>
    <mergeCell ref="I18:I19"/>
    <mergeCell ref="J18:J19"/>
    <mergeCell ref="L18:L19"/>
    <mergeCell ref="Q16:Q17"/>
    <mergeCell ref="M14:M15"/>
    <mergeCell ref="N14:N15"/>
    <mergeCell ref="O14:O15"/>
    <mergeCell ref="P14:P15"/>
    <mergeCell ref="P10:P11"/>
    <mergeCell ref="O10:O11"/>
    <mergeCell ref="N10:N11"/>
    <mergeCell ref="M10:M11"/>
    <mergeCell ref="C23:F23"/>
    <mergeCell ref="C24:F24"/>
    <mergeCell ref="C25:F25"/>
    <mergeCell ref="C26:F26"/>
    <mergeCell ref="C27:F27"/>
    <mergeCell ref="C22:F22"/>
    <mergeCell ref="L28:L29"/>
    <mergeCell ref="L20:L21"/>
    <mergeCell ref="H26:H27"/>
    <mergeCell ref="I26:I27"/>
    <mergeCell ref="J26:J27"/>
    <mergeCell ref="H28:H29"/>
    <mergeCell ref="I28:I29"/>
    <mergeCell ref="J28:J29"/>
    <mergeCell ref="J22:J23"/>
    <mergeCell ref="L22:L23"/>
    <mergeCell ref="C28:F28"/>
    <mergeCell ref="L24:L25"/>
    <mergeCell ref="K37:O37"/>
    <mergeCell ref="K38:O38"/>
    <mergeCell ref="A37:G37"/>
    <mergeCell ref="A38:G38"/>
    <mergeCell ref="H37:I37"/>
    <mergeCell ref="H38:I38"/>
    <mergeCell ref="C29:F29"/>
    <mergeCell ref="C30:F30"/>
    <mergeCell ref="C31:F31"/>
    <mergeCell ref="C32:F32"/>
    <mergeCell ref="C33:F33"/>
    <mergeCell ref="C34:F34"/>
    <mergeCell ref="C35:F35"/>
    <mergeCell ref="L34:L35"/>
    <mergeCell ref="N24:N25"/>
    <mergeCell ref="Q24:Q25"/>
    <mergeCell ref="P24:P25"/>
    <mergeCell ref="Q18:Q19"/>
    <mergeCell ref="O24:O25"/>
    <mergeCell ref="M30:M31"/>
    <mergeCell ref="N30:N31"/>
    <mergeCell ref="O30:O31"/>
    <mergeCell ref="P30:P31"/>
    <mergeCell ref="Q30:Q31"/>
    <mergeCell ref="Q28:Q29"/>
    <mergeCell ref="P28:P29"/>
    <mergeCell ref="O28:O29"/>
    <mergeCell ref="N28:N29"/>
    <mergeCell ref="M28:M29"/>
    <mergeCell ref="M24:M25"/>
    <mergeCell ref="Q22:Q23"/>
    <mergeCell ref="Q20:Q21"/>
    <mergeCell ref="P20:P21"/>
    <mergeCell ref="O20:O21"/>
    <mergeCell ref="N20:N21"/>
    <mergeCell ref="M20:M21"/>
    <mergeCell ref="M22:M23"/>
    <mergeCell ref="N22:N23"/>
    <mergeCell ref="N32:N33"/>
    <mergeCell ref="M32:M33"/>
    <mergeCell ref="L32:L33"/>
    <mergeCell ref="L30:L31"/>
    <mergeCell ref="O26:O27"/>
    <mergeCell ref="Q26:Q27"/>
    <mergeCell ref="P26:P27"/>
    <mergeCell ref="O34:O35"/>
    <mergeCell ref="P34:P35"/>
    <mergeCell ref="Q34:Q35"/>
    <mergeCell ref="Q32:Q33"/>
    <mergeCell ref="P32:P33"/>
    <mergeCell ref="O32:O33"/>
    <mergeCell ref="O22:O23"/>
    <mergeCell ref="P22:P23"/>
    <mergeCell ref="Q14:Q15"/>
    <mergeCell ref="P16:P17"/>
    <mergeCell ref="O16:O17"/>
    <mergeCell ref="N16:N17"/>
    <mergeCell ref="M16:M17"/>
    <mergeCell ref="O18:O19"/>
    <mergeCell ref="P18:P19"/>
    <mergeCell ref="N8:N9"/>
    <mergeCell ref="M8:M9"/>
    <mergeCell ref="Q10:Q11"/>
    <mergeCell ref="L8:L9"/>
    <mergeCell ref="Q12:Q13"/>
    <mergeCell ref="P12:P13"/>
    <mergeCell ref="O12:O13"/>
    <mergeCell ref="M18:M19"/>
    <mergeCell ref="N18:N19"/>
    <mergeCell ref="L16:L17"/>
    <mergeCell ref="L10:L11"/>
    <mergeCell ref="Q8:Q9"/>
    <mergeCell ref="P8:P9"/>
    <mergeCell ref="O8:O9"/>
    <mergeCell ref="A34:A35"/>
    <mergeCell ref="H34:H35"/>
    <mergeCell ref="I34:I35"/>
    <mergeCell ref="J34:J35"/>
    <mergeCell ref="N12:N13"/>
    <mergeCell ref="M12:M13"/>
    <mergeCell ref="L12:L13"/>
    <mergeCell ref="L26:L27"/>
    <mergeCell ref="M26:M27"/>
    <mergeCell ref="N26:N27"/>
    <mergeCell ref="I30:I31"/>
    <mergeCell ref="J30:J31"/>
    <mergeCell ref="A32:A33"/>
    <mergeCell ref="H32:H33"/>
    <mergeCell ref="I32:I33"/>
    <mergeCell ref="J32:J33"/>
    <mergeCell ref="A24:A25"/>
    <mergeCell ref="H24:H25"/>
    <mergeCell ref="I24:I25"/>
    <mergeCell ref="J24:J25"/>
    <mergeCell ref="A26:A27"/>
    <mergeCell ref="A22:A23"/>
    <mergeCell ref="M34:M35"/>
    <mergeCell ref="N34:N35"/>
    <mergeCell ref="K5:K6"/>
    <mergeCell ref="A10:A11"/>
    <mergeCell ref="H10:H11"/>
    <mergeCell ref="I10:I11"/>
    <mergeCell ref="J10:J11"/>
    <mergeCell ref="A8:A9"/>
    <mergeCell ref="H8:H9"/>
    <mergeCell ref="J8:J9"/>
    <mergeCell ref="I8:I9"/>
    <mergeCell ref="B5:G5"/>
    <mergeCell ref="H5:H6"/>
    <mergeCell ref="I5:I6"/>
    <mergeCell ref="C8:F8"/>
    <mergeCell ref="C9:F9"/>
    <mergeCell ref="C10:F10"/>
    <mergeCell ref="C11:F11"/>
    <mergeCell ref="A5:A6"/>
    <mergeCell ref="J5:J6"/>
    <mergeCell ref="B6:F6"/>
    <mergeCell ref="B7:G7"/>
    <mergeCell ref="A20:A21"/>
    <mergeCell ref="H20:H21"/>
    <mergeCell ref="I20:I21"/>
    <mergeCell ref="J20:J21"/>
    <mergeCell ref="I12:I13"/>
    <mergeCell ref="J12:J13"/>
    <mergeCell ref="A14:A15"/>
    <mergeCell ref="H14:H15"/>
    <mergeCell ref="I14:I15"/>
    <mergeCell ref="J14:J15"/>
    <mergeCell ref="A18:A19"/>
    <mergeCell ref="H18:H19"/>
    <mergeCell ref="A16:A17"/>
    <mergeCell ref="H16:H17"/>
    <mergeCell ref="I16:I17"/>
    <mergeCell ref="C20:F20"/>
    <mergeCell ref="C21:F21"/>
    <mergeCell ref="C12:F12"/>
    <mergeCell ref="C13:F13"/>
    <mergeCell ref="C14:F14"/>
    <mergeCell ref="C15:F15"/>
    <mergeCell ref="C16:F16"/>
    <mergeCell ref="A12:A13"/>
    <mergeCell ref="H12:H13"/>
    <mergeCell ref="A40:C40"/>
    <mergeCell ref="A41:C41"/>
    <mergeCell ref="A42:C42"/>
    <mergeCell ref="K46:P46"/>
    <mergeCell ref="K40:P40"/>
    <mergeCell ref="K42:P45"/>
    <mergeCell ref="A1:Q1"/>
    <mergeCell ref="F2:N3"/>
    <mergeCell ref="A39:C39"/>
    <mergeCell ref="D39:E39"/>
    <mergeCell ref="D40:E40"/>
    <mergeCell ref="D41:E41"/>
    <mergeCell ref="D42:E42"/>
    <mergeCell ref="F39:G39"/>
    <mergeCell ref="F40:G40"/>
    <mergeCell ref="F41:G41"/>
    <mergeCell ref="F42:G42"/>
    <mergeCell ref="H39:I39"/>
    <mergeCell ref="H40:I40"/>
    <mergeCell ref="H41:I41"/>
    <mergeCell ref="H42:I42"/>
    <mergeCell ref="A30:A31"/>
    <mergeCell ref="H30:H31"/>
    <mergeCell ref="A28:A29"/>
  </mergeCells>
  <dataValidations count="2">
    <dataValidation type="list" allowBlank="1" showInputMessage="1" showErrorMessage="1" sqref="H37:I38 H40:H42 D40:D42 F40:F42 D49:D50 H49:H50 F49:F50" xr:uid="{C67196CD-0729-4507-BE90-721DD9DD3506}">
      <formula1>"ano,ne"</formula1>
    </dataValidation>
    <dataValidation type="list" showInputMessage="1" showErrorMessage="1" promptTitle="Použitý dopravní prostředek" prompt="O - osobní vlak_x000a_R - rychlík_x000a_A - autobus_x000a_L - letadlo_x000a_AUS - auto služební_x000a_AUV - auto vlastní_x000a_AUP - auto z půjčovny_x000a_MOS - motocykl služební" sqref="H8:H35" xr:uid="{12D0134D-D26F-4B53-8CE3-C06A112AB749}">
      <formula1>"O,R,A,L,AUS,AUV,AUP,MOS"</formula1>
    </dataValidation>
  </dataValidations>
  <pageMargins left="0.7" right="0.7" top="0.78740157499999996" bottom="0.78740157499999996" header="0.3" footer="0.3"/>
  <pageSetup paperSize="9" scale="8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9104240-319E-44BC-BC58-CE105FF06A03}">
            <xm:f>OR(IF(COUNTIF(Nastavení!$I$1:$I$4,$H8),1,0))</xm:f>
            <x14:dxf>
              <fill>
                <patternFill patternType="gray0625">
                  <fgColor rgb="FF00B0F0"/>
                </patternFill>
              </fill>
            </x14:dxf>
          </x14:cfRule>
          <xm:sqref>L8:L35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custom" errorStyle="warning" showInputMessage="1" showErrorMessage="1" errorTitle="Dopravní prostředek" error="Tato kolonka by měla být upravena pouze pokud je použitý dopravní prostředek:_x000a_O - osobní vlak_x000a_R - rychlík_x000a_A - autobus" xr:uid="{DD221C85-DA1C-4E1F-B749-98EC5DE69735}">
          <x14:formula1>
            <xm:f>OR(IF(COUNTIF(Nastavení!$I$1:$I$4,H8),1,0))</xm:f>
          </x14:formula1>
          <xm:sqref>L8:L35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B797F-25B2-49D7-95A0-484938A27277}">
  <sheetPr codeName="List4"/>
  <dimension ref="A1:R18"/>
  <sheetViews>
    <sheetView workbookViewId="0"/>
  </sheetViews>
  <sheetFormatPr defaultRowHeight="15" x14ac:dyDescent="0.25"/>
  <cols>
    <col min="1" max="1" width="9.140625" style="59"/>
    <col min="2" max="2" width="12.42578125" style="59" customWidth="1"/>
    <col min="3" max="3" width="16.7109375" style="59" customWidth="1"/>
    <col min="4" max="4" width="20.85546875" style="59" customWidth="1"/>
    <col min="5" max="5" width="9.140625" style="59"/>
    <col min="6" max="6" width="18.28515625" style="59" customWidth="1"/>
    <col min="7" max="8" width="16.7109375" style="59" customWidth="1"/>
    <col min="9" max="9" width="9.140625" style="59"/>
    <col min="10" max="13" width="16.7109375" style="59" customWidth="1"/>
    <col min="14" max="17" width="9.140625" style="59"/>
    <col min="18" max="18" width="12.85546875" style="65" customWidth="1"/>
    <col min="19" max="256" width="9.140625" style="59"/>
    <col min="257" max="257" width="12.42578125" style="59" customWidth="1"/>
    <col min="258" max="258" width="16.7109375" style="59" customWidth="1"/>
    <col min="259" max="259" width="20.85546875" style="59" customWidth="1"/>
    <col min="260" max="260" width="9.140625" style="59"/>
    <col min="261" max="261" width="18.28515625" style="59" customWidth="1"/>
    <col min="262" max="263" width="16.7109375" style="59" customWidth="1"/>
    <col min="264" max="264" width="9.140625" style="59"/>
    <col min="265" max="268" width="16.7109375" style="59" customWidth="1"/>
    <col min="269" max="269" width="9.140625" style="59"/>
    <col min="270" max="270" width="30.42578125" style="59" customWidth="1"/>
    <col min="271" max="273" width="9.140625" style="59"/>
    <col min="274" max="274" width="12.85546875" style="59" customWidth="1"/>
    <col min="275" max="512" width="9.140625" style="59"/>
    <col min="513" max="513" width="12.42578125" style="59" customWidth="1"/>
    <col min="514" max="514" width="16.7109375" style="59" customWidth="1"/>
    <col min="515" max="515" width="20.85546875" style="59" customWidth="1"/>
    <col min="516" max="516" width="9.140625" style="59"/>
    <col min="517" max="517" width="18.28515625" style="59" customWidth="1"/>
    <col min="518" max="519" width="16.7109375" style="59" customWidth="1"/>
    <col min="520" max="520" width="9.140625" style="59"/>
    <col min="521" max="524" width="16.7109375" style="59" customWidth="1"/>
    <col min="525" max="525" width="9.140625" style="59"/>
    <col min="526" max="526" width="30.42578125" style="59" customWidth="1"/>
    <col min="527" max="529" width="9.140625" style="59"/>
    <col min="530" max="530" width="12.85546875" style="59" customWidth="1"/>
    <col min="531" max="768" width="9.140625" style="59"/>
    <col min="769" max="769" width="12.42578125" style="59" customWidth="1"/>
    <col min="770" max="770" width="16.7109375" style="59" customWidth="1"/>
    <col min="771" max="771" width="20.85546875" style="59" customWidth="1"/>
    <col min="772" max="772" width="9.140625" style="59"/>
    <col min="773" max="773" width="18.28515625" style="59" customWidth="1"/>
    <col min="774" max="775" width="16.7109375" style="59" customWidth="1"/>
    <col min="776" max="776" width="9.140625" style="59"/>
    <col min="777" max="780" width="16.7109375" style="59" customWidth="1"/>
    <col min="781" max="781" width="9.140625" style="59"/>
    <col min="782" max="782" width="30.42578125" style="59" customWidth="1"/>
    <col min="783" max="785" width="9.140625" style="59"/>
    <col min="786" max="786" width="12.85546875" style="59" customWidth="1"/>
    <col min="787" max="1024" width="9.140625" style="59"/>
    <col min="1025" max="1025" width="12.42578125" style="59" customWidth="1"/>
    <col min="1026" max="1026" width="16.7109375" style="59" customWidth="1"/>
    <col min="1027" max="1027" width="20.85546875" style="59" customWidth="1"/>
    <col min="1028" max="1028" width="9.140625" style="59"/>
    <col min="1029" max="1029" width="18.28515625" style="59" customWidth="1"/>
    <col min="1030" max="1031" width="16.7109375" style="59" customWidth="1"/>
    <col min="1032" max="1032" width="9.140625" style="59"/>
    <col min="1033" max="1036" width="16.7109375" style="59" customWidth="1"/>
    <col min="1037" max="1037" width="9.140625" style="59"/>
    <col min="1038" max="1038" width="30.42578125" style="59" customWidth="1"/>
    <col min="1039" max="1041" width="9.140625" style="59"/>
    <col min="1042" max="1042" width="12.85546875" style="59" customWidth="1"/>
    <col min="1043" max="1280" width="9.140625" style="59"/>
    <col min="1281" max="1281" width="12.42578125" style="59" customWidth="1"/>
    <col min="1282" max="1282" width="16.7109375" style="59" customWidth="1"/>
    <col min="1283" max="1283" width="20.85546875" style="59" customWidth="1"/>
    <col min="1284" max="1284" width="9.140625" style="59"/>
    <col min="1285" max="1285" width="18.28515625" style="59" customWidth="1"/>
    <col min="1286" max="1287" width="16.7109375" style="59" customWidth="1"/>
    <col min="1288" max="1288" width="9.140625" style="59"/>
    <col min="1289" max="1292" width="16.7109375" style="59" customWidth="1"/>
    <col min="1293" max="1293" width="9.140625" style="59"/>
    <col min="1294" max="1294" width="30.42578125" style="59" customWidth="1"/>
    <col min="1295" max="1297" width="9.140625" style="59"/>
    <col min="1298" max="1298" width="12.85546875" style="59" customWidth="1"/>
    <col min="1299" max="1536" width="9.140625" style="59"/>
    <col min="1537" max="1537" width="12.42578125" style="59" customWidth="1"/>
    <col min="1538" max="1538" width="16.7109375" style="59" customWidth="1"/>
    <col min="1539" max="1539" width="20.85546875" style="59" customWidth="1"/>
    <col min="1540" max="1540" width="9.140625" style="59"/>
    <col min="1541" max="1541" width="18.28515625" style="59" customWidth="1"/>
    <col min="1542" max="1543" width="16.7109375" style="59" customWidth="1"/>
    <col min="1544" max="1544" width="9.140625" style="59"/>
    <col min="1545" max="1548" width="16.7109375" style="59" customWidth="1"/>
    <col min="1549" max="1549" width="9.140625" style="59"/>
    <col min="1550" max="1550" width="30.42578125" style="59" customWidth="1"/>
    <col min="1551" max="1553" width="9.140625" style="59"/>
    <col min="1554" max="1554" width="12.85546875" style="59" customWidth="1"/>
    <col min="1555" max="1792" width="9.140625" style="59"/>
    <col min="1793" max="1793" width="12.42578125" style="59" customWidth="1"/>
    <col min="1794" max="1794" width="16.7109375" style="59" customWidth="1"/>
    <col min="1795" max="1795" width="20.85546875" style="59" customWidth="1"/>
    <col min="1796" max="1796" width="9.140625" style="59"/>
    <col min="1797" max="1797" width="18.28515625" style="59" customWidth="1"/>
    <col min="1798" max="1799" width="16.7109375" style="59" customWidth="1"/>
    <col min="1800" max="1800" width="9.140625" style="59"/>
    <col min="1801" max="1804" width="16.7109375" style="59" customWidth="1"/>
    <col min="1805" max="1805" width="9.140625" style="59"/>
    <col min="1806" max="1806" width="30.42578125" style="59" customWidth="1"/>
    <col min="1807" max="1809" width="9.140625" style="59"/>
    <col min="1810" max="1810" width="12.85546875" style="59" customWidth="1"/>
    <col min="1811" max="2048" width="9.140625" style="59"/>
    <col min="2049" max="2049" width="12.42578125" style="59" customWidth="1"/>
    <col min="2050" max="2050" width="16.7109375" style="59" customWidth="1"/>
    <col min="2051" max="2051" width="20.85546875" style="59" customWidth="1"/>
    <col min="2052" max="2052" width="9.140625" style="59"/>
    <col min="2053" max="2053" width="18.28515625" style="59" customWidth="1"/>
    <col min="2054" max="2055" width="16.7109375" style="59" customWidth="1"/>
    <col min="2056" max="2056" width="9.140625" style="59"/>
    <col min="2057" max="2060" width="16.7109375" style="59" customWidth="1"/>
    <col min="2061" max="2061" width="9.140625" style="59"/>
    <col min="2062" max="2062" width="30.42578125" style="59" customWidth="1"/>
    <col min="2063" max="2065" width="9.140625" style="59"/>
    <col min="2066" max="2066" width="12.85546875" style="59" customWidth="1"/>
    <col min="2067" max="2304" width="9.140625" style="59"/>
    <col min="2305" max="2305" width="12.42578125" style="59" customWidth="1"/>
    <col min="2306" max="2306" width="16.7109375" style="59" customWidth="1"/>
    <col min="2307" max="2307" width="20.85546875" style="59" customWidth="1"/>
    <col min="2308" max="2308" width="9.140625" style="59"/>
    <col min="2309" max="2309" width="18.28515625" style="59" customWidth="1"/>
    <col min="2310" max="2311" width="16.7109375" style="59" customWidth="1"/>
    <col min="2312" max="2312" width="9.140625" style="59"/>
    <col min="2313" max="2316" width="16.7109375" style="59" customWidth="1"/>
    <col min="2317" max="2317" width="9.140625" style="59"/>
    <col min="2318" max="2318" width="30.42578125" style="59" customWidth="1"/>
    <col min="2319" max="2321" width="9.140625" style="59"/>
    <col min="2322" max="2322" width="12.85546875" style="59" customWidth="1"/>
    <col min="2323" max="2560" width="9.140625" style="59"/>
    <col min="2561" max="2561" width="12.42578125" style="59" customWidth="1"/>
    <col min="2562" max="2562" width="16.7109375" style="59" customWidth="1"/>
    <col min="2563" max="2563" width="20.85546875" style="59" customWidth="1"/>
    <col min="2564" max="2564" width="9.140625" style="59"/>
    <col min="2565" max="2565" width="18.28515625" style="59" customWidth="1"/>
    <col min="2566" max="2567" width="16.7109375" style="59" customWidth="1"/>
    <col min="2568" max="2568" width="9.140625" style="59"/>
    <col min="2569" max="2572" width="16.7109375" style="59" customWidth="1"/>
    <col min="2573" max="2573" width="9.140625" style="59"/>
    <col min="2574" max="2574" width="30.42578125" style="59" customWidth="1"/>
    <col min="2575" max="2577" width="9.140625" style="59"/>
    <col min="2578" max="2578" width="12.85546875" style="59" customWidth="1"/>
    <col min="2579" max="2816" width="9.140625" style="59"/>
    <col min="2817" max="2817" width="12.42578125" style="59" customWidth="1"/>
    <col min="2818" max="2818" width="16.7109375" style="59" customWidth="1"/>
    <col min="2819" max="2819" width="20.85546875" style="59" customWidth="1"/>
    <col min="2820" max="2820" width="9.140625" style="59"/>
    <col min="2821" max="2821" width="18.28515625" style="59" customWidth="1"/>
    <col min="2822" max="2823" width="16.7109375" style="59" customWidth="1"/>
    <col min="2824" max="2824" width="9.140625" style="59"/>
    <col min="2825" max="2828" width="16.7109375" style="59" customWidth="1"/>
    <col min="2829" max="2829" width="9.140625" style="59"/>
    <col min="2830" max="2830" width="30.42578125" style="59" customWidth="1"/>
    <col min="2831" max="2833" width="9.140625" style="59"/>
    <col min="2834" max="2834" width="12.85546875" style="59" customWidth="1"/>
    <col min="2835" max="3072" width="9.140625" style="59"/>
    <col min="3073" max="3073" width="12.42578125" style="59" customWidth="1"/>
    <col min="3074" max="3074" width="16.7109375" style="59" customWidth="1"/>
    <col min="3075" max="3075" width="20.85546875" style="59" customWidth="1"/>
    <col min="3076" max="3076" width="9.140625" style="59"/>
    <col min="3077" max="3077" width="18.28515625" style="59" customWidth="1"/>
    <col min="3078" max="3079" width="16.7109375" style="59" customWidth="1"/>
    <col min="3080" max="3080" width="9.140625" style="59"/>
    <col min="3081" max="3084" width="16.7109375" style="59" customWidth="1"/>
    <col min="3085" max="3085" width="9.140625" style="59"/>
    <col min="3086" max="3086" width="30.42578125" style="59" customWidth="1"/>
    <col min="3087" max="3089" width="9.140625" style="59"/>
    <col min="3090" max="3090" width="12.85546875" style="59" customWidth="1"/>
    <col min="3091" max="3328" width="9.140625" style="59"/>
    <col min="3329" max="3329" width="12.42578125" style="59" customWidth="1"/>
    <col min="3330" max="3330" width="16.7109375" style="59" customWidth="1"/>
    <col min="3331" max="3331" width="20.85546875" style="59" customWidth="1"/>
    <col min="3332" max="3332" width="9.140625" style="59"/>
    <col min="3333" max="3333" width="18.28515625" style="59" customWidth="1"/>
    <col min="3334" max="3335" width="16.7109375" style="59" customWidth="1"/>
    <col min="3336" max="3336" width="9.140625" style="59"/>
    <col min="3337" max="3340" width="16.7109375" style="59" customWidth="1"/>
    <col min="3341" max="3341" width="9.140625" style="59"/>
    <col min="3342" max="3342" width="30.42578125" style="59" customWidth="1"/>
    <col min="3343" max="3345" width="9.140625" style="59"/>
    <col min="3346" max="3346" width="12.85546875" style="59" customWidth="1"/>
    <col min="3347" max="3584" width="9.140625" style="59"/>
    <col min="3585" max="3585" width="12.42578125" style="59" customWidth="1"/>
    <col min="3586" max="3586" width="16.7109375" style="59" customWidth="1"/>
    <col min="3587" max="3587" width="20.85546875" style="59" customWidth="1"/>
    <col min="3588" max="3588" width="9.140625" style="59"/>
    <col min="3589" max="3589" width="18.28515625" style="59" customWidth="1"/>
    <col min="3590" max="3591" width="16.7109375" style="59" customWidth="1"/>
    <col min="3592" max="3592" width="9.140625" style="59"/>
    <col min="3593" max="3596" width="16.7109375" style="59" customWidth="1"/>
    <col min="3597" max="3597" width="9.140625" style="59"/>
    <col min="3598" max="3598" width="30.42578125" style="59" customWidth="1"/>
    <col min="3599" max="3601" width="9.140625" style="59"/>
    <col min="3602" max="3602" width="12.85546875" style="59" customWidth="1"/>
    <col min="3603" max="3840" width="9.140625" style="59"/>
    <col min="3841" max="3841" width="12.42578125" style="59" customWidth="1"/>
    <col min="3842" max="3842" width="16.7109375" style="59" customWidth="1"/>
    <col min="3843" max="3843" width="20.85546875" style="59" customWidth="1"/>
    <col min="3844" max="3844" width="9.140625" style="59"/>
    <col min="3845" max="3845" width="18.28515625" style="59" customWidth="1"/>
    <col min="3846" max="3847" width="16.7109375" style="59" customWidth="1"/>
    <col min="3848" max="3848" width="9.140625" style="59"/>
    <col min="3849" max="3852" width="16.7109375" style="59" customWidth="1"/>
    <col min="3853" max="3853" width="9.140625" style="59"/>
    <col min="3854" max="3854" width="30.42578125" style="59" customWidth="1"/>
    <col min="3855" max="3857" width="9.140625" style="59"/>
    <col min="3858" max="3858" width="12.85546875" style="59" customWidth="1"/>
    <col min="3859" max="4096" width="9.140625" style="59"/>
    <col min="4097" max="4097" width="12.42578125" style="59" customWidth="1"/>
    <col min="4098" max="4098" width="16.7109375" style="59" customWidth="1"/>
    <col min="4099" max="4099" width="20.85546875" style="59" customWidth="1"/>
    <col min="4100" max="4100" width="9.140625" style="59"/>
    <col min="4101" max="4101" width="18.28515625" style="59" customWidth="1"/>
    <col min="4102" max="4103" width="16.7109375" style="59" customWidth="1"/>
    <col min="4104" max="4104" width="9.140625" style="59"/>
    <col min="4105" max="4108" width="16.7109375" style="59" customWidth="1"/>
    <col min="4109" max="4109" width="9.140625" style="59"/>
    <col min="4110" max="4110" width="30.42578125" style="59" customWidth="1"/>
    <col min="4111" max="4113" width="9.140625" style="59"/>
    <col min="4114" max="4114" width="12.85546875" style="59" customWidth="1"/>
    <col min="4115" max="4352" width="9.140625" style="59"/>
    <col min="4353" max="4353" width="12.42578125" style="59" customWidth="1"/>
    <col min="4354" max="4354" width="16.7109375" style="59" customWidth="1"/>
    <col min="4355" max="4355" width="20.85546875" style="59" customWidth="1"/>
    <col min="4356" max="4356" width="9.140625" style="59"/>
    <col min="4357" max="4357" width="18.28515625" style="59" customWidth="1"/>
    <col min="4358" max="4359" width="16.7109375" style="59" customWidth="1"/>
    <col min="4360" max="4360" width="9.140625" style="59"/>
    <col min="4361" max="4364" width="16.7109375" style="59" customWidth="1"/>
    <col min="4365" max="4365" width="9.140625" style="59"/>
    <col min="4366" max="4366" width="30.42578125" style="59" customWidth="1"/>
    <col min="4367" max="4369" width="9.140625" style="59"/>
    <col min="4370" max="4370" width="12.85546875" style="59" customWidth="1"/>
    <col min="4371" max="4608" width="9.140625" style="59"/>
    <col min="4609" max="4609" width="12.42578125" style="59" customWidth="1"/>
    <col min="4610" max="4610" width="16.7109375" style="59" customWidth="1"/>
    <col min="4611" max="4611" width="20.85546875" style="59" customWidth="1"/>
    <col min="4612" max="4612" width="9.140625" style="59"/>
    <col min="4613" max="4613" width="18.28515625" style="59" customWidth="1"/>
    <col min="4614" max="4615" width="16.7109375" style="59" customWidth="1"/>
    <col min="4616" max="4616" width="9.140625" style="59"/>
    <col min="4617" max="4620" width="16.7109375" style="59" customWidth="1"/>
    <col min="4621" max="4621" width="9.140625" style="59"/>
    <col min="4622" max="4622" width="30.42578125" style="59" customWidth="1"/>
    <col min="4623" max="4625" width="9.140625" style="59"/>
    <col min="4626" max="4626" width="12.85546875" style="59" customWidth="1"/>
    <col min="4627" max="4864" width="9.140625" style="59"/>
    <col min="4865" max="4865" width="12.42578125" style="59" customWidth="1"/>
    <col min="4866" max="4866" width="16.7109375" style="59" customWidth="1"/>
    <col min="4867" max="4867" width="20.85546875" style="59" customWidth="1"/>
    <col min="4868" max="4868" width="9.140625" style="59"/>
    <col min="4869" max="4869" width="18.28515625" style="59" customWidth="1"/>
    <col min="4870" max="4871" width="16.7109375" style="59" customWidth="1"/>
    <col min="4872" max="4872" width="9.140625" style="59"/>
    <col min="4873" max="4876" width="16.7109375" style="59" customWidth="1"/>
    <col min="4877" max="4877" width="9.140625" style="59"/>
    <col min="4878" max="4878" width="30.42578125" style="59" customWidth="1"/>
    <col min="4879" max="4881" width="9.140625" style="59"/>
    <col min="4882" max="4882" width="12.85546875" style="59" customWidth="1"/>
    <col min="4883" max="5120" width="9.140625" style="59"/>
    <col min="5121" max="5121" width="12.42578125" style="59" customWidth="1"/>
    <col min="5122" max="5122" width="16.7109375" style="59" customWidth="1"/>
    <col min="5123" max="5123" width="20.85546875" style="59" customWidth="1"/>
    <col min="5124" max="5124" width="9.140625" style="59"/>
    <col min="5125" max="5125" width="18.28515625" style="59" customWidth="1"/>
    <col min="5126" max="5127" width="16.7109375" style="59" customWidth="1"/>
    <col min="5128" max="5128" width="9.140625" style="59"/>
    <col min="5129" max="5132" width="16.7109375" style="59" customWidth="1"/>
    <col min="5133" max="5133" width="9.140625" style="59"/>
    <col min="5134" max="5134" width="30.42578125" style="59" customWidth="1"/>
    <col min="5135" max="5137" width="9.140625" style="59"/>
    <col min="5138" max="5138" width="12.85546875" style="59" customWidth="1"/>
    <col min="5139" max="5376" width="9.140625" style="59"/>
    <col min="5377" max="5377" width="12.42578125" style="59" customWidth="1"/>
    <col min="5378" max="5378" width="16.7109375" style="59" customWidth="1"/>
    <col min="5379" max="5379" width="20.85546875" style="59" customWidth="1"/>
    <col min="5380" max="5380" width="9.140625" style="59"/>
    <col min="5381" max="5381" width="18.28515625" style="59" customWidth="1"/>
    <col min="5382" max="5383" width="16.7109375" style="59" customWidth="1"/>
    <col min="5384" max="5384" width="9.140625" style="59"/>
    <col min="5385" max="5388" width="16.7109375" style="59" customWidth="1"/>
    <col min="5389" max="5389" width="9.140625" style="59"/>
    <col min="5390" max="5390" width="30.42578125" style="59" customWidth="1"/>
    <col min="5391" max="5393" width="9.140625" style="59"/>
    <col min="5394" max="5394" width="12.85546875" style="59" customWidth="1"/>
    <col min="5395" max="5632" width="9.140625" style="59"/>
    <col min="5633" max="5633" width="12.42578125" style="59" customWidth="1"/>
    <col min="5634" max="5634" width="16.7109375" style="59" customWidth="1"/>
    <col min="5635" max="5635" width="20.85546875" style="59" customWidth="1"/>
    <col min="5636" max="5636" width="9.140625" style="59"/>
    <col min="5637" max="5637" width="18.28515625" style="59" customWidth="1"/>
    <col min="5638" max="5639" width="16.7109375" style="59" customWidth="1"/>
    <col min="5640" max="5640" width="9.140625" style="59"/>
    <col min="5641" max="5644" width="16.7109375" style="59" customWidth="1"/>
    <col min="5645" max="5645" width="9.140625" style="59"/>
    <col min="5646" max="5646" width="30.42578125" style="59" customWidth="1"/>
    <col min="5647" max="5649" width="9.140625" style="59"/>
    <col min="5650" max="5650" width="12.85546875" style="59" customWidth="1"/>
    <col min="5651" max="5888" width="9.140625" style="59"/>
    <col min="5889" max="5889" width="12.42578125" style="59" customWidth="1"/>
    <col min="5890" max="5890" width="16.7109375" style="59" customWidth="1"/>
    <col min="5891" max="5891" width="20.85546875" style="59" customWidth="1"/>
    <col min="5892" max="5892" width="9.140625" style="59"/>
    <col min="5893" max="5893" width="18.28515625" style="59" customWidth="1"/>
    <col min="5894" max="5895" width="16.7109375" style="59" customWidth="1"/>
    <col min="5896" max="5896" width="9.140625" style="59"/>
    <col min="5897" max="5900" width="16.7109375" style="59" customWidth="1"/>
    <col min="5901" max="5901" width="9.140625" style="59"/>
    <col min="5902" max="5902" width="30.42578125" style="59" customWidth="1"/>
    <col min="5903" max="5905" width="9.140625" style="59"/>
    <col min="5906" max="5906" width="12.85546875" style="59" customWidth="1"/>
    <col min="5907" max="6144" width="9.140625" style="59"/>
    <col min="6145" max="6145" width="12.42578125" style="59" customWidth="1"/>
    <col min="6146" max="6146" width="16.7109375" style="59" customWidth="1"/>
    <col min="6147" max="6147" width="20.85546875" style="59" customWidth="1"/>
    <col min="6148" max="6148" width="9.140625" style="59"/>
    <col min="6149" max="6149" width="18.28515625" style="59" customWidth="1"/>
    <col min="6150" max="6151" width="16.7109375" style="59" customWidth="1"/>
    <col min="6152" max="6152" width="9.140625" style="59"/>
    <col min="6153" max="6156" width="16.7109375" style="59" customWidth="1"/>
    <col min="6157" max="6157" width="9.140625" style="59"/>
    <col min="6158" max="6158" width="30.42578125" style="59" customWidth="1"/>
    <col min="6159" max="6161" width="9.140625" style="59"/>
    <col min="6162" max="6162" width="12.85546875" style="59" customWidth="1"/>
    <col min="6163" max="6400" width="9.140625" style="59"/>
    <col min="6401" max="6401" width="12.42578125" style="59" customWidth="1"/>
    <col min="6402" max="6402" width="16.7109375" style="59" customWidth="1"/>
    <col min="6403" max="6403" width="20.85546875" style="59" customWidth="1"/>
    <col min="6404" max="6404" width="9.140625" style="59"/>
    <col min="6405" max="6405" width="18.28515625" style="59" customWidth="1"/>
    <col min="6406" max="6407" width="16.7109375" style="59" customWidth="1"/>
    <col min="6408" max="6408" width="9.140625" style="59"/>
    <col min="6409" max="6412" width="16.7109375" style="59" customWidth="1"/>
    <col min="6413" max="6413" width="9.140625" style="59"/>
    <col min="6414" max="6414" width="30.42578125" style="59" customWidth="1"/>
    <col min="6415" max="6417" width="9.140625" style="59"/>
    <col min="6418" max="6418" width="12.85546875" style="59" customWidth="1"/>
    <col min="6419" max="6656" width="9.140625" style="59"/>
    <col min="6657" max="6657" width="12.42578125" style="59" customWidth="1"/>
    <col min="6658" max="6658" width="16.7109375" style="59" customWidth="1"/>
    <col min="6659" max="6659" width="20.85546875" style="59" customWidth="1"/>
    <col min="6660" max="6660" width="9.140625" style="59"/>
    <col min="6661" max="6661" width="18.28515625" style="59" customWidth="1"/>
    <col min="6662" max="6663" width="16.7109375" style="59" customWidth="1"/>
    <col min="6664" max="6664" width="9.140625" style="59"/>
    <col min="6665" max="6668" width="16.7109375" style="59" customWidth="1"/>
    <col min="6669" max="6669" width="9.140625" style="59"/>
    <col min="6670" max="6670" width="30.42578125" style="59" customWidth="1"/>
    <col min="6671" max="6673" width="9.140625" style="59"/>
    <col min="6674" max="6674" width="12.85546875" style="59" customWidth="1"/>
    <col min="6675" max="6912" width="9.140625" style="59"/>
    <col min="6913" max="6913" width="12.42578125" style="59" customWidth="1"/>
    <col min="6914" max="6914" width="16.7109375" style="59" customWidth="1"/>
    <col min="6915" max="6915" width="20.85546875" style="59" customWidth="1"/>
    <col min="6916" max="6916" width="9.140625" style="59"/>
    <col min="6917" max="6917" width="18.28515625" style="59" customWidth="1"/>
    <col min="6918" max="6919" width="16.7109375" style="59" customWidth="1"/>
    <col min="6920" max="6920" width="9.140625" style="59"/>
    <col min="6921" max="6924" width="16.7109375" style="59" customWidth="1"/>
    <col min="6925" max="6925" width="9.140625" style="59"/>
    <col min="6926" max="6926" width="30.42578125" style="59" customWidth="1"/>
    <col min="6927" max="6929" width="9.140625" style="59"/>
    <col min="6930" max="6930" width="12.85546875" style="59" customWidth="1"/>
    <col min="6931" max="7168" width="9.140625" style="59"/>
    <col min="7169" max="7169" width="12.42578125" style="59" customWidth="1"/>
    <col min="7170" max="7170" width="16.7109375" style="59" customWidth="1"/>
    <col min="7171" max="7171" width="20.85546875" style="59" customWidth="1"/>
    <col min="7172" max="7172" width="9.140625" style="59"/>
    <col min="7173" max="7173" width="18.28515625" style="59" customWidth="1"/>
    <col min="7174" max="7175" width="16.7109375" style="59" customWidth="1"/>
    <col min="7176" max="7176" width="9.140625" style="59"/>
    <col min="7177" max="7180" width="16.7109375" style="59" customWidth="1"/>
    <col min="7181" max="7181" width="9.140625" style="59"/>
    <col min="7182" max="7182" width="30.42578125" style="59" customWidth="1"/>
    <col min="7183" max="7185" width="9.140625" style="59"/>
    <col min="7186" max="7186" width="12.85546875" style="59" customWidth="1"/>
    <col min="7187" max="7424" width="9.140625" style="59"/>
    <col min="7425" max="7425" width="12.42578125" style="59" customWidth="1"/>
    <col min="7426" max="7426" width="16.7109375" style="59" customWidth="1"/>
    <col min="7427" max="7427" width="20.85546875" style="59" customWidth="1"/>
    <col min="7428" max="7428" width="9.140625" style="59"/>
    <col min="7429" max="7429" width="18.28515625" style="59" customWidth="1"/>
    <col min="7430" max="7431" width="16.7109375" style="59" customWidth="1"/>
    <col min="7432" max="7432" width="9.140625" style="59"/>
    <col min="7433" max="7436" width="16.7109375" style="59" customWidth="1"/>
    <col min="7437" max="7437" width="9.140625" style="59"/>
    <col min="7438" max="7438" width="30.42578125" style="59" customWidth="1"/>
    <col min="7439" max="7441" width="9.140625" style="59"/>
    <col min="7442" max="7442" width="12.85546875" style="59" customWidth="1"/>
    <col min="7443" max="7680" width="9.140625" style="59"/>
    <col min="7681" max="7681" width="12.42578125" style="59" customWidth="1"/>
    <col min="7682" max="7682" width="16.7109375" style="59" customWidth="1"/>
    <col min="7683" max="7683" width="20.85546875" style="59" customWidth="1"/>
    <col min="7684" max="7684" width="9.140625" style="59"/>
    <col min="7685" max="7685" width="18.28515625" style="59" customWidth="1"/>
    <col min="7686" max="7687" width="16.7109375" style="59" customWidth="1"/>
    <col min="7688" max="7688" width="9.140625" style="59"/>
    <col min="7689" max="7692" width="16.7109375" style="59" customWidth="1"/>
    <col min="7693" max="7693" width="9.140625" style="59"/>
    <col min="7694" max="7694" width="30.42578125" style="59" customWidth="1"/>
    <col min="7695" max="7697" width="9.140625" style="59"/>
    <col min="7698" max="7698" width="12.85546875" style="59" customWidth="1"/>
    <col min="7699" max="7936" width="9.140625" style="59"/>
    <col min="7937" max="7937" width="12.42578125" style="59" customWidth="1"/>
    <col min="7938" max="7938" width="16.7109375" style="59" customWidth="1"/>
    <col min="7939" max="7939" width="20.85546875" style="59" customWidth="1"/>
    <col min="7940" max="7940" width="9.140625" style="59"/>
    <col min="7941" max="7941" width="18.28515625" style="59" customWidth="1"/>
    <col min="7942" max="7943" width="16.7109375" style="59" customWidth="1"/>
    <col min="7944" max="7944" width="9.140625" style="59"/>
    <col min="7945" max="7948" width="16.7109375" style="59" customWidth="1"/>
    <col min="7949" max="7949" width="9.140625" style="59"/>
    <col min="7950" max="7950" width="30.42578125" style="59" customWidth="1"/>
    <col min="7951" max="7953" width="9.140625" style="59"/>
    <col min="7954" max="7954" width="12.85546875" style="59" customWidth="1"/>
    <col min="7955" max="8192" width="9.140625" style="59"/>
    <col min="8193" max="8193" width="12.42578125" style="59" customWidth="1"/>
    <col min="8194" max="8194" width="16.7109375" style="59" customWidth="1"/>
    <col min="8195" max="8195" width="20.85546875" style="59" customWidth="1"/>
    <col min="8196" max="8196" width="9.140625" style="59"/>
    <col min="8197" max="8197" width="18.28515625" style="59" customWidth="1"/>
    <col min="8198" max="8199" width="16.7109375" style="59" customWidth="1"/>
    <col min="8200" max="8200" width="9.140625" style="59"/>
    <col min="8201" max="8204" width="16.7109375" style="59" customWidth="1"/>
    <col min="8205" max="8205" width="9.140625" style="59"/>
    <col min="8206" max="8206" width="30.42578125" style="59" customWidth="1"/>
    <col min="8207" max="8209" width="9.140625" style="59"/>
    <col min="8210" max="8210" width="12.85546875" style="59" customWidth="1"/>
    <col min="8211" max="8448" width="9.140625" style="59"/>
    <col min="8449" max="8449" width="12.42578125" style="59" customWidth="1"/>
    <col min="8450" max="8450" width="16.7109375" style="59" customWidth="1"/>
    <col min="8451" max="8451" width="20.85546875" style="59" customWidth="1"/>
    <col min="8452" max="8452" width="9.140625" style="59"/>
    <col min="8453" max="8453" width="18.28515625" style="59" customWidth="1"/>
    <col min="8454" max="8455" width="16.7109375" style="59" customWidth="1"/>
    <col min="8456" max="8456" width="9.140625" style="59"/>
    <col min="8457" max="8460" width="16.7109375" style="59" customWidth="1"/>
    <col min="8461" max="8461" width="9.140625" style="59"/>
    <col min="8462" max="8462" width="30.42578125" style="59" customWidth="1"/>
    <col min="8463" max="8465" width="9.140625" style="59"/>
    <col min="8466" max="8466" width="12.85546875" style="59" customWidth="1"/>
    <col min="8467" max="8704" width="9.140625" style="59"/>
    <col min="8705" max="8705" width="12.42578125" style="59" customWidth="1"/>
    <col min="8706" max="8706" width="16.7109375" style="59" customWidth="1"/>
    <col min="8707" max="8707" width="20.85546875" style="59" customWidth="1"/>
    <col min="8708" max="8708" width="9.140625" style="59"/>
    <col min="8709" max="8709" width="18.28515625" style="59" customWidth="1"/>
    <col min="8710" max="8711" width="16.7109375" style="59" customWidth="1"/>
    <col min="8712" max="8712" width="9.140625" style="59"/>
    <col min="8713" max="8716" width="16.7109375" style="59" customWidth="1"/>
    <col min="8717" max="8717" width="9.140625" style="59"/>
    <col min="8718" max="8718" width="30.42578125" style="59" customWidth="1"/>
    <col min="8719" max="8721" width="9.140625" style="59"/>
    <col min="8722" max="8722" width="12.85546875" style="59" customWidth="1"/>
    <col min="8723" max="8960" width="9.140625" style="59"/>
    <col min="8961" max="8961" width="12.42578125" style="59" customWidth="1"/>
    <col min="8962" max="8962" width="16.7109375" style="59" customWidth="1"/>
    <col min="8963" max="8963" width="20.85546875" style="59" customWidth="1"/>
    <col min="8964" max="8964" width="9.140625" style="59"/>
    <col min="8965" max="8965" width="18.28515625" style="59" customWidth="1"/>
    <col min="8966" max="8967" width="16.7109375" style="59" customWidth="1"/>
    <col min="8968" max="8968" width="9.140625" style="59"/>
    <col min="8969" max="8972" width="16.7109375" style="59" customWidth="1"/>
    <col min="8973" max="8973" width="9.140625" style="59"/>
    <col min="8974" max="8974" width="30.42578125" style="59" customWidth="1"/>
    <col min="8975" max="8977" width="9.140625" style="59"/>
    <col min="8978" max="8978" width="12.85546875" style="59" customWidth="1"/>
    <col min="8979" max="9216" width="9.140625" style="59"/>
    <col min="9217" max="9217" width="12.42578125" style="59" customWidth="1"/>
    <col min="9218" max="9218" width="16.7109375" style="59" customWidth="1"/>
    <col min="9219" max="9219" width="20.85546875" style="59" customWidth="1"/>
    <col min="9220" max="9220" width="9.140625" style="59"/>
    <col min="9221" max="9221" width="18.28515625" style="59" customWidth="1"/>
    <col min="9222" max="9223" width="16.7109375" style="59" customWidth="1"/>
    <col min="9224" max="9224" width="9.140625" style="59"/>
    <col min="9225" max="9228" width="16.7109375" style="59" customWidth="1"/>
    <col min="9229" max="9229" width="9.140625" style="59"/>
    <col min="9230" max="9230" width="30.42578125" style="59" customWidth="1"/>
    <col min="9231" max="9233" width="9.140625" style="59"/>
    <col min="9234" max="9234" width="12.85546875" style="59" customWidth="1"/>
    <col min="9235" max="9472" width="9.140625" style="59"/>
    <col min="9473" max="9473" width="12.42578125" style="59" customWidth="1"/>
    <col min="9474" max="9474" width="16.7109375" style="59" customWidth="1"/>
    <col min="9475" max="9475" width="20.85546875" style="59" customWidth="1"/>
    <col min="9476" max="9476" width="9.140625" style="59"/>
    <col min="9477" max="9477" width="18.28515625" style="59" customWidth="1"/>
    <col min="9478" max="9479" width="16.7109375" style="59" customWidth="1"/>
    <col min="9480" max="9480" width="9.140625" style="59"/>
    <col min="9481" max="9484" width="16.7109375" style="59" customWidth="1"/>
    <col min="9485" max="9485" width="9.140625" style="59"/>
    <col min="9486" max="9486" width="30.42578125" style="59" customWidth="1"/>
    <col min="9487" max="9489" width="9.140625" style="59"/>
    <col min="9490" max="9490" width="12.85546875" style="59" customWidth="1"/>
    <col min="9491" max="9728" width="9.140625" style="59"/>
    <col min="9729" max="9729" width="12.42578125" style="59" customWidth="1"/>
    <col min="9730" max="9730" width="16.7109375" style="59" customWidth="1"/>
    <col min="9731" max="9731" width="20.85546875" style="59" customWidth="1"/>
    <col min="9732" max="9732" width="9.140625" style="59"/>
    <col min="9733" max="9733" width="18.28515625" style="59" customWidth="1"/>
    <col min="9734" max="9735" width="16.7109375" style="59" customWidth="1"/>
    <col min="9736" max="9736" width="9.140625" style="59"/>
    <col min="9737" max="9740" width="16.7109375" style="59" customWidth="1"/>
    <col min="9741" max="9741" width="9.140625" style="59"/>
    <col min="9742" max="9742" width="30.42578125" style="59" customWidth="1"/>
    <col min="9743" max="9745" width="9.140625" style="59"/>
    <col min="9746" max="9746" width="12.85546875" style="59" customWidth="1"/>
    <col min="9747" max="9984" width="9.140625" style="59"/>
    <col min="9985" max="9985" width="12.42578125" style="59" customWidth="1"/>
    <col min="9986" max="9986" width="16.7109375" style="59" customWidth="1"/>
    <col min="9987" max="9987" width="20.85546875" style="59" customWidth="1"/>
    <col min="9988" max="9988" width="9.140625" style="59"/>
    <col min="9989" max="9989" width="18.28515625" style="59" customWidth="1"/>
    <col min="9990" max="9991" width="16.7109375" style="59" customWidth="1"/>
    <col min="9992" max="9992" width="9.140625" style="59"/>
    <col min="9993" max="9996" width="16.7109375" style="59" customWidth="1"/>
    <col min="9997" max="9997" width="9.140625" style="59"/>
    <col min="9998" max="9998" width="30.42578125" style="59" customWidth="1"/>
    <col min="9999" max="10001" width="9.140625" style="59"/>
    <col min="10002" max="10002" width="12.85546875" style="59" customWidth="1"/>
    <col min="10003" max="10240" width="9.140625" style="59"/>
    <col min="10241" max="10241" width="12.42578125" style="59" customWidth="1"/>
    <col min="10242" max="10242" width="16.7109375" style="59" customWidth="1"/>
    <col min="10243" max="10243" width="20.85546875" style="59" customWidth="1"/>
    <col min="10244" max="10244" width="9.140625" style="59"/>
    <col min="10245" max="10245" width="18.28515625" style="59" customWidth="1"/>
    <col min="10246" max="10247" width="16.7109375" style="59" customWidth="1"/>
    <col min="10248" max="10248" width="9.140625" style="59"/>
    <col min="10249" max="10252" width="16.7109375" style="59" customWidth="1"/>
    <col min="10253" max="10253" width="9.140625" style="59"/>
    <col min="10254" max="10254" width="30.42578125" style="59" customWidth="1"/>
    <col min="10255" max="10257" width="9.140625" style="59"/>
    <col min="10258" max="10258" width="12.85546875" style="59" customWidth="1"/>
    <col min="10259" max="10496" width="9.140625" style="59"/>
    <col min="10497" max="10497" width="12.42578125" style="59" customWidth="1"/>
    <col min="10498" max="10498" width="16.7109375" style="59" customWidth="1"/>
    <col min="10499" max="10499" width="20.85546875" style="59" customWidth="1"/>
    <col min="10500" max="10500" width="9.140625" style="59"/>
    <col min="10501" max="10501" width="18.28515625" style="59" customWidth="1"/>
    <col min="10502" max="10503" width="16.7109375" style="59" customWidth="1"/>
    <col min="10504" max="10504" width="9.140625" style="59"/>
    <col min="10505" max="10508" width="16.7109375" style="59" customWidth="1"/>
    <col min="10509" max="10509" width="9.140625" style="59"/>
    <col min="10510" max="10510" width="30.42578125" style="59" customWidth="1"/>
    <col min="10511" max="10513" width="9.140625" style="59"/>
    <col min="10514" max="10514" width="12.85546875" style="59" customWidth="1"/>
    <col min="10515" max="10752" width="9.140625" style="59"/>
    <col min="10753" max="10753" width="12.42578125" style="59" customWidth="1"/>
    <col min="10754" max="10754" width="16.7109375" style="59" customWidth="1"/>
    <col min="10755" max="10755" width="20.85546875" style="59" customWidth="1"/>
    <col min="10756" max="10756" width="9.140625" style="59"/>
    <col min="10757" max="10757" width="18.28515625" style="59" customWidth="1"/>
    <col min="10758" max="10759" width="16.7109375" style="59" customWidth="1"/>
    <col min="10760" max="10760" width="9.140625" style="59"/>
    <col min="10761" max="10764" width="16.7109375" style="59" customWidth="1"/>
    <col min="10765" max="10765" width="9.140625" style="59"/>
    <col min="10766" max="10766" width="30.42578125" style="59" customWidth="1"/>
    <col min="10767" max="10769" width="9.140625" style="59"/>
    <col min="10770" max="10770" width="12.85546875" style="59" customWidth="1"/>
    <col min="10771" max="11008" width="9.140625" style="59"/>
    <col min="11009" max="11009" width="12.42578125" style="59" customWidth="1"/>
    <col min="11010" max="11010" width="16.7109375" style="59" customWidth="1"/>
    <col min="11011" max="11011" width="20.85546875" style="59" customWidth="1"/>
    <col min="11012" max="11012" width="9.140625" style="59"/>
    <col min="11013" max="11013" width="18.28515625" style="59" customWidth="1"/>
    <col min="11014" max="11015" width="16.7109375" style="59" customWidth="1"/>
    <col min="11016" max="11016" width="9.140625" style="59"/>
    <col min="11017" max="11020" width="16.7109375" style="59" customWidth="1"/>
    <col min="11021" max="11021" width="9.140625" style="59"/>
    <col min="11022" max="11022" width="30.42578125" style="59" customWidth="1"/>
    <col min="11023" max="11025" width="9.140625" style="59"/>
    <col min="11026" max="11026" width="12.85546875" style="59" customWidth="1"/>
    <col min="11027" max="11264" width="9.140625" style="59"/>
    <col min="11265" max="11265" width="12.42578125" style="59" customWidth="1"/>
    <col min="11266" max="11266" width="16.7109375" style="59" customWidth="1"/>
    <col min="11267" max="11267" width="20.85546875" style="59" customWidth="1"/>
    <col min="11268" max="11268" width="9.140625" style="59"/>
    <col min="11269" max="11269" width="18.28515625" style="59" customWidth="1"/>
    <col min="11270" max="11271" width="16.7109375" style="59" customWidth="1"/>
    <col min="11272" max="11272" width="9.140625" style="59"/>
    <col min="11273" max="11276" width="16.7109375" style="59" customWidth="1"/>
    <col min="11277" max="11277" width="9.140625" style="59"/>
    <col min="11278" max="11278" width="30.42578125" style="59" customWidth="1"/>
    <col min="11279" max="11281" width="9.140625" style="59"/>
    <col min="11282" max="11282" width="12.85546875" style="59" customWidth="1"/>
    <col min="11283" max="11520" width="9.140625" style="59"/>
    <col min="11521" max="11521" width="12.42578125" style="59" customWidth="1"/>
    <col min="11522" max="11522" width="16.7109375" style="59" customWidth="1"/>
    <col min="11523" max="11523" width="20.85546875" style="59" customWidth="1"/>
    <col min="11524" max="11524" width="9.140625" style="59"/>
    <col min="11525" max="11525" width="18.28515625" style="59" customWidth="1"/>
    <col min="11526" max="11527" width="16.7109375" style="59" customWidth="1"/>
    <col min="11528" max="11528" width="9.140625" style="59"/>
    <col min="11529" max="11532" width="16.7109375" style="59" customWidth="1"/>
    <col min="11533" max="11533" width="9.140625" style="59"/>
    <col min="11534" max="11534" width="30.42578125" style="59" customWidth="1"/>
    <col min="11535" max="11537" width="9.140625" style="59"/>
    <col min="11538" max="11538" width="12.85546875" style="59" customWidth="1"/>
    <col min="11539" max="11776" width="9.140625" style="59"/>
    <col min="11777" max="11777" width="12.42578125" style="59" customWidth="1"/>
    <col min="11778" max="11778" width="16.7109375" style="59" customWidth="1"/>
    <col min="11779" max="11779" width="20.85546875" style="59" customWidth="1"/>
    <col min="11780" max="11780" width="9.140625" style="59"/>
    <col min="11781" max="11781" width="18.28515625" style="59" customWidth="1"/>
    <col min="11782" max="11783" width="16.7109375" style="59" customWidth="1"/>
    <col min="11784" max="11784" width="9.140625" style="59"/>
    <col min="11785" max="11788" width="16.7109375" style="59" customWidth="1"/>
    <col min="11789" max="11789" width="9.140625" style="59"/>
    <col min="11790" max="11790" width="30.42578125" style="59" customWidth="1"/>
    <col min="11791" max="11793" width="9.140625" style="59"/>
    <col min="11794" max="11794" width="12.85546875" style="59" customWidth="1"/>
    <col min="11795" max="12032" width="9.140625" style="59"/>
    <col min="12033" max="12033" width="12.42578125" style="59" customWidth="1"/>
    <col min="12034" max="12034" width="16.7109375" style="59" customWidth="1"/>
    <col min="12035" max="12035" width="20.85546875" style="59" customWidth="1"/>
    <col min="12036" max="12036" width="9.140625" style="59"/>
    <col min="12037" max="12037" width="18.28515625" style="59" customWidth="1"/>
    <col min="12038" max="12039" width="16.7109375" style="59" customWidth="1"/>
    <col min="12040" max="12040" width="9.140625" style="59"/>
    <col min="12041" max="12044" width="16.7109375" style="59" customWidth="1"/>
    <col min="12045" max="12045" width="9.140625" style="59"/>
    <col min="12046" max="12046" width="30.42578125" style="59" customWidth="1"/>
    <col min="12047" max="12049" width="9.140625" style="59"/>
    <col min="12050" max="12050" width="12.85546875" style="59" customWidth="1"/>
    <col min="12051" max="12288" width="9.140625" style="59"/>
    <col min="12289" max="12289" width="12.42578125" style="59" customWidth="1"/>
    <col min="12290" max="12290" width="16.7109375" style="59" customWidth="1"/>
    <col min="12291" max="12291" width="20.85546875" style="59" customWidth="1"/>
    <col min="12292" max="12292" width="9.140625" style="59"/>
    <col min="12293" max="12293" width="18.28515625" style="59" customWidth="1"/>
    <col min="12294" max="12295" width="16.7109375" style="59" customWidth="1"/>
    <col min="12296" max="12296" width="9.140625" style="59"/>
    <col min="12297" max="12300" width="16.7109375" style="59" customWidth="1"/>
    <col min="12301" max="12301" width="9.140625" style="59"/>
    <col min="12302" max="12302" width="30.42578125" style="59" customWidth="1"/>
    <col min="12303" max="12305" width="9.140625" style="59"/>
    <col min="12306" max="12306" width="12.85546875" style="59" customWidth="1"/>
    <col min="12307" max="12544" width="9.140625" style="59"/>
    <col min="12545" max="12545" width="12.42578125" style="59" customWidth="1"/>
    <col min="12546" max="12546" width="16.7109375" style="59" customWidth="1"/>
    <col min="12547" max="12547" width="20.85546875" style="59" customWidth="1"/>
    <col min="12548" max="12548" width="9.140625" style="59"/>
    <col min="12549" max="12549" width="18.28515625" style="59" customWidth="1"/>
    <col min="12550" max="12551" width="16.7109375" style="59" customWidth="1"/>
    <col min="12552" max="12552" width="9.140625" style="59"/>
    <col min="12553" max="12556" width="16.7109375" style="59" customWidth="1"/>
    <col min="12557" max="12557" width="9.140625" style="59"/>
    <col min="12558" max="12558" width="30.42578125" style="59" customWidth="1"/>
    <col min="12559" max="12561" width="9.140625" style="59"/>
    <col min="12562" max="12562" width="12.85546875" style="59" customWidth="1"/>
    <col min="12563" max="12800" width="9.140625" style="59"/>
    <col min="12801" max="12801" width="12.42578125" style="59" customWidth="1"/>
    <col min="12802" max="12802" width="16.7109375" style="59" customWidth="1"/>
    <col min="12803" max="12803" width="20.85546875" style="59" customWidth="1"/>
    <col min="12804" max="12804" width="9.140625" style="59"/>
    <col min="12805" max="12805" width="18.28515625" style="59" customWidth="1"/>
    <col min="12806" max="12807" width="16.7109375" style="59" customWidth="1"/>
    <col min="12808" max="12808" width="9.140625" style="59"/>
    <col min="12809" max="12812" width="16.7109375" style="59" customWidth="1"/>
    <col min="12813" max="12813" width="9.140625" style="59"/>
    <col min="12814" max="12814" width="30.42578125" style="59" customWidth="1"/>
    <col min="12815" max="12817" width="9.140625" style="59"/>
    <col min="12818" max="12818" width="12.85546875" style="59" customWidth="1"/>
    <col min="12819" max="13056" width="9.140625" style="59"/>
    <col min="13057" max="13057" width="12.42578125" style="59" customWidth="1"/>
    <col min="13058" max="13058" width="16.7109375" style="59" customWidth="1"/>
    <col min="13059" max="13059" width="20.85546875" style="59" customWidth="1"/>
    <col min="13060" max="13060" width="9.140625" style="59"/>
    <col min="13061" max="13061" width="18.28515625" style="59" customWidth="1"/>
    <col min="13062" max="13063" width="16.7109375" style="59" customWidth="1"/>
    <col min="13064" max="13064" width="9.140625" style="59"/>
    <col min="13065" max="13068" width="16.7109375" style="59" customWidth="1"/>
    <col min="13069" max="13069" width="9.140625" style="59"/>
    <col min="13070" max="13070" width="30.42578125" style="59" customWidth="1"/>
    <col min="13071" max="13073" width="9.140625" style="59"/>
    <col min="13074" max="13074" width="12.85546875" style="59" customWidth="1"/>
    <col min="13075" max="13312" width="9.140625" style="59"/>
    <col min="13313" max="13313" width="12.42578125" style="59" customWidth="1"/>
    <col min="13314" max="13314" width="16.7109375" style="59" customWidth="1"/>
    <col min="13315" max="13315" width="20.85546875" style="59" customWidth="1"/>
    <col min="13316" max="13316" width="9.140625" style="59"/>
    <col min="13317" max="13317" width="18.28515625" style="59" customWidth="1"/>
    <col min="13318" max="13319" width="16.7109375" style="59" customWidth="1"/>
    <col min="13320" max="13320" width="9.140625" style="59"/>
    <col min="13321" max="13324" width="16.7109375" style="59" customWidth="1"/>
    <col min="13325" max="13325" width="9.140625" style="59"/>
    <col min="13326" max="13326" width="30.42578125" style="59" customWidth="1"/>
    <col min="13327" max="13329" width="9.140625" style="59"/>
    <col min="13330" max="13330" width="12.85546875" style="59" customWidth="1"/>
    <col min="13331" max="13568" width="9.140625" style="59"/>
    <col min="13569" max="13569" width="12.42578125" style="59" customWidth="1"/>
    <col min="13570" max="13570" width="16.7109375" style="59" customWidth="1"/>
    <col min="13571" max="13571" width="20.85546875" style="59" customWidth="1"/>
    <col min="13572" max="13572" width="9.140625" style="59"/>
    <col min="13573" max="13573" width="18.28515625" style="59" customWidth="1"/>
    <col min="13574" max="13575" width="16.7109375" style="59" customWidth="1"/>
    <col min="13576" max="13576" width="9.140625" style="59"/>
    <col min="13577" max="13580" width="16.7109375" style="59" customWidth="1"/>
    <col min="13581" max="13581" width="9.140625" style="59"/>
    <col min="13582" max="13582" width="30.42578125" style="59" customWidth="1"/>
    <col min="13583" max="13585" width="9.140625" style="59"/>
    <col min="13586" max="13586" width="12.85546875" style="59" customWidth="1"/>
    <col min="13587" max="13824" width="9.140625" style="59"/>
    <col min="13825" max="13825" width="12.42578125" style="59" customWidth="1"/>
    <col min="13826" max="13826" width="16.7109375" style="59" customWidth="1"/>
    <col min="13827" max="13827" width="20.85546875" style="59" customWidth="1"/>
    <col min="13828" max="13828" width="9.140625" style="59"/>
    <col min="13829" max="13829" width="18.28515625" style="59" customWidth="1"/>
    <col min="13830" max="13831" width="16.7109375" style="59" customWidth="1"/>
    <col min="13832" max="13832" width="9.140625" style="59"/>
    <col min="13833" max="13836" width="16.7109375" style="59" customWidth="1"/>
    <col min="13837" max="13837" width="9.140625" style="59"/>
    <col min="13838" max="13838" width="30.42578125" style="59" customWidth="1"/>
    <col min="13839" max="13841" width="9.140625" style="59"/>
    <col min="13842" max="13842" width="12.85546875" style="59" customWidth="1"/>
    <col min="13843" max="14080" width="9.140625" style="59"/>
    <col min="14081" max="14081" width="12.42578125" style="59" customWidth="1"/>
    <col min="14082" max="14082" width="16.7109375" style="59" customWidth="1"/>
    <col min="14083" max="14083" width="20.85546875" style="59" customWidth="1"/>
    <col min="14084" max="14084" width="9.140625" style="59"/>
    <col min="14085" max="14085" width="18.28515625" style="59" customWidth="1"/>
    <col min="14086" max="14087" width="16.7109375" style="59" customWidth="1"/>
    <col min="14088" max="14088" width="9.140625" style="59"/>
    <col min="14089" max="14092" width="16.7109375" style="59" customWidth="1"/>
    <col min="14093" max="14093" width="9.140625" style="59"/>
    <col min="14094" max="14094" width="30.42578125" style="59" customWidth="1"/>
    <col min="14095" max="14097" width="9.140625" style="59"/>
    <col min="14098" max="14098" width="12.85546875" style="59" customWidth="1"/>
    <col min="14099" max="14336" width="9.140625" style="59"/>
    <col min="14337" max="14337" width="12.42578125" style="59" customWidth="1"/>
    <col min="14338" max="14338" width="16.7109375" style="59" customWidth="1"/>
    <col min="14339" max="14339" width="20.85546875" style="59" customWidth="1"/>
    <col min="14340" max="14340" width="9.140625" style="59"/>
    <col min="14341" max="14341" width="18.28515625" style="59" customWidth="1"/>
    <col min="14342" max="14343" width="16.7109375" style="59" customWidth="1"/>
    <col min="14344" max="14344" width="9.140625" style="59"/>
    <col min="14345" max="14348" width="16.7109375" style="59" customWidth="1"/>
    <col min="14349" max="14349" width="9.140625" style="59"/>
    <col min="14350" max="14350" width="30.42578125" style="59" customWidth="1"/>
    <col min="14351" max="14353" width="9.140625" style="59"/>
    <col min="14354" max="14354" width="12.85546875" style="59" customWidth="1"/>
    <col min="14355" max="14592" width="9.140625" style="59"/>
    <col min="14593" max="14593" width="12.42578125" style="59" customWidth="1"/>
    <col min="14594" max="14594" width="16.7109375" style="59" customWidth="1"/>
    <col min="14595" max="14595" width="20.85546875" style="59" customWidth="1"/>
    <col min="14596" max="14596" width="9.140625" style="59"/>
    <col min="14597" max="14597" width="18.28515625" style="59" customWidth="1"/>
    <col min="14598" max="14599" width="16.7109375" style="59" customWidth="1"/>
    <col min="14600" max="14600" width="9.140625" style="59"/>
    <col min="14601" max="14604" width="16.7109375" style="59" customWidth="1"/>
    <col min="14605" max="14605" width="9.140625" style="59"/>
    <col min="14606" max="14606" width="30.42578125" style="59" customWidth="1"/>
    <col min="14607" max="14609" width="9.140625" style="59"/>
    <col min="14610" max="14610" width="12.85546875" style="59" customWidth="1"/>
    <col min="14611" max="14848" width="9.140625" style="59"/>
    <col min="14849" max="14849" width="12.42578125" style="59" customWidth="1"/>
    <col min="14850" max="14850" width="16.7109375" style="59" customWidth="1"/>
    <col min="14851" max="14851" width="20.85546875" style="59" customWidth="1"/>
    <col min="14852" max="14852" width="9.140625" style="59"/>
    <col min="14853" max="14853" width="18.28515625" style="59" customWidth="1"/>
    <col min="14854" max="14855" width="16.7109375" style="59" customWidth="1"/>
    <col min="14856" max="14856" width="9.140625" style="59"/>
    <col min="14857" max="14860" width="16.7109375" style="59" customWidth="1"/>
    <col min="14861" max="14861" width="9.140625" style="59"/>
    <col min="14862" max="14862" width="30.42578125" style="59" customWidth="1"/>
    <col min="14863" max="14865" width="9.140625" style="59"/>
    <col min="14866" max="14866" width="12.85546875" style="59" customWidth="1"/>
    <col min="14867" max="15104" width="9.140625" style="59"/>
    <col min="15105" max="15105" width="12.42578125" style="59" customWidth="1"/>
    <col min="15106" max="15106" width="16.7109375" style="59" customWidth="1"/>
    <col min="15107" max="15107" width="20.85546875" style="59" customWidth="1"/>
    <col min="15108" max="15108" width="9.140625" style="59"/>
    <col min="15109" max="15109" width="18.28515625" style="59" customWidth="1"/>
    <col min="15110" max="15111" width="16.7109375" style="59" customWidth="1"/>
    <col min="15112" max="15112" width="9.140625" style="59"/>
    <col min="15113" max="15116" width="16.7109375" style="59" customWidth="1"/>
    <col min="15117" max="15117" width="9.140625" style="59"/>
    <col min="15118" max="15118" width="30.42578125" style="59" customWidth="1"/>
    <col min="15119" max="15121" width="9.140625" style="59"/>
    <col min="15122" max="15122" width="12.85546875" style="59" customWidth="1"/>
    <col min="15123" max="15360" width="9.140625" style="59"/>
    <col min="15361" max="15361" width="12.42578125" style="59" customWidth="1"/>
    <col min="15362" max="15362" width="16.7109375" style="59" customWidth="1"/>
    <col min="15363" max="15363" width="20.85546875" style="59" customWidth="1"/>
    <col min="15364" max="15364" width="9.140625" style="59"/>
    <col min="15365" max="15365" width="18.28515625" style="59" customWidth="1"/>
    <col min="15366" max="15367" width="16.7109375" style="59" customWidth="1"/>
    <col min="15368" max="15368" width="9.140625" style="59"/>
    <col min="15369" max="15372" width="16.7109375" style="59" customWidth="1"/>
    <col min="15373" max="15373" width="9.140625" style="59"/>
    <col min="15374" max="15374" width="30.42578125" style="59" customWidth="1"/>
    <col min="15375" max="15377" width="9.140625" style="59"/>
    <col min="15378" max="15378" width="12.85546875" style="59" customWidth="1"/>
    <col min="15379" max="15616" width="9.140625" style="59"/>
    <col min="15617" max="15617" width="12.42578125" style="59" customWidth="1"/>
    <col min="15618" max="15618" width="16.7109375" style="59" customWidth="1"/>
    <col min="15619" max="15619" width="20.85546875" style="59" customWidth="1"/>
    <col min="15620" max="15620" width="9.140625" style="59"/>
    <col min="15621" max="15621" width="18.28515625" style="59" customWidth="1"/>
    <col min="15622" max="15623" width="16.7109375" style="59" customWidth="1"/>
    <col min="15624" max="15624" width="9.140625" style="59"/>
    <col min="15625" max="15628" width="16.7109375" style="59" customWidth="1"/>
    <col min="15629" max="15629" width="9.140625" style="59"/>
    <col min="15630" max="15630" width="30.42578125" style="59" customWidth="1"/>
    <col min="15631" max="15633" width="9.140625" style="59"/>
    <col min="15634" max="15634" width="12.85546875" style="59" customWidth="1"/>
    <col min="15635" max="15872" width="9.140625" style="59"/>
    <col min="15873" max="15873" width="12.42578125" style="59" customWidth="1"/>
    <col min="15874" max="15874" width="16.7109375" style="59" customWidth="1"/>
    <col min="15875" max="15875" width="20.85546875" style="59" customWidth="1"/>
    <col min="15876" max="15876" width="9.140625" style="59"/>
    <col min="15877" max="15877" width="18.28515625" style="59" customWidth="1"/>
    <col min="15878" max="15879" width="16.7109375" style="59" customWidth="1"/>
    <col min="15880" max="15880" width="9.140625" style="59"/>
    <col min="15881" max="15884" width="16.7109375" style="59" customWidth="1"/>
    <col min="15885" max="15885" width="9.140625" style="59"/>
    <col min="15886" max="15886" width="30.42578125" style="59" customWidth="1"/>
    <col min="15887" max="15889" width="9.140625" style="59"/>
    <col min="15890" max="15890" width="12.85546875" style="59" customWidth="1"/>
    <col min="15891" max="16128" width="9.140625" style="59"/>
    <col min="16129" max="16129" width="12.42578125" style="59" customWidth="1"/>
    <col min="16130" max="16130" width="16.7109375" style="59" customWidth="1"/>
    <col min="16131" max="16131" width="20.85546875" style="59" customWidth="1"/>
    <col min="16132" max="16132" width="9.140625" style="59"/>
    <col min="16133" max="16133" width="18.28515625" style="59" customWidth="1"/>
    <col min="16134" max="16135" width="16.7109375" style="59" customWidth="1"/>
    <col min="16136" max="16136" width="9.140625" style="59"/>
    <col min="16137" max="16140" width="16.7109375" style="59" customWidth="1"/>
    <col min="16141" max="16141" width="9.140625" style="59"/>
    <col min="16142" max="16142" width="30.42578125" style="59" customWidth="1"/>
    <col min="16143" max="16145" width="9.140625" style="59"/>
    <col min="16146" max="16146" width="12.85546875" style="59" customWidth="1"/>
    <col min="16147" max="16384" width="9.140625" style="59"/>
  </cols>
  <sheetData>
    <row r="1" spans="1:13" ht="16.5" thickBot="1" x14ac:dyDescent="0.3">
      <c r="A1" s="58" t="s">
        <v>70</v>
      </c>
      <c r="B1" s="58"/>
      <c r="C1" s="58"/>
      <c r="D1" s="58"/>
      <c r="J1" s="234"/>
      <c r="K1" s="234"/>
      <c r="L1" s="234"/>
      <c r="M1" s="234"/>
    </row>
    <row r="2" spans="1:13" ht="15.75" thickBot="1" x14ac:dyDescent="0.3">
      <c r="F2" s="60"/>
    </row>
    <row r="3" spans="1:13" x14ac:dyDescent="0.25">
      <c r="A3" s="235" t="s">
        <v>71</v>
      </c>
      <c r="B3" s="236"/>
      <c r="C3" s="96" t="s">
        <v>72</v>
      </c>
      <c r="D3" s="96" t="s">
        <v>73</v>
      </c>
      <c r="F3" s="96" t="s">
        <v>72</v>
      </c>
      <c r="G3" s="241" t="s">
        <v>73</v>
      </c>
      <c r="H3" s="242"/>
      <c r="J3" s="96" t="s">
        <v>72</v>
      </c>
      <c r="K3" s="241" t="s">
        <v>73</v>
      </c>
      <c r="L3" s="243"/>
      <c r="M3" s="242"/>
    </row>
    <row r="4" spans="1:13" ht="39.950000000000003" customHeight="1" x14ac:dyDescent="0.25">
      <c r="A4" s="237"/>
      <c r="B4" s="238"/>
      <c r="C4" s="97" t="s">
        <v>74</v>
      </c>
      <c r="D4" s="98" t="s">
        <v>75</v>
      </c>
      <c r="F4" s="99" t="s">
        <v>76</v>
      </c>
      <c r="G4" s="98" t="s">
        <v>77</v>
      </c>
      <c r="H4" s="98" t="s">
        <v>78</v>
      </c>
      <c r="J4" s="97" t="s">
        <v>79</v>
      </c>
      <c r="K4" s="98" t="s">
        <v>80</v>
      </c>
      <c r="L4" s="98" t="s">
        <v>81</v>
      </c>
      <c r="M4" s="98" t="s">
        <v>82</v>
      </c>
    </row>
    <row r="5" spans="1:13" ht="39.950000000000003" customHeight="1" x14ac:dyDescent="0.25">
      <c r="A5" s="239"/>
      <c r="B5" s="240"/>
      <c r="C5" s="98" t="s">
        <v>83</v>
      </c>
      <c r="D5" s="98" t="s">
        <v>84</v>
      </c>
      <c r="F5" s="98" t="s">
        <v>83</v>
      </c>
      <c r="G5" s="98" t="s">
        <v>84</v>
      </c>
      <c r="H5" s="98" t="s">
        <v>85</v>
      </c>
      <c r="J5" s="98" t="s">
        <v>83</v>
      </c>
      <c r="K5" s="98" t="s">
        <v>84</v>
      </c>
      <c r="L5" s="98" t="s">
        <v>85</v>
      </c>
      <c r="M5" s="98" t="s">
        <v>86</v>
      </c>
    </row>
    <row r="6" spans="1:13" x14ac:dyDescent="0.25">
      <c r="A6" s="100" t="s">
        <v>87</v>
      </c>
      <c r="B6" s="101" t="s">
        <v>25</v>
      </c>
      <c r="C6" s="102">
        <v>166</v>
      </c>
      <c r="D6" s="102" t="s">
        <v>437</v>
      </c>
      <c r="E6" s="103"/>
      <c r="F6" s="102">
        <v>256</v>
      </c>
      <c r="G6" s="102">
        <f>(1-0.35)*F6</f>
        <v>166.4</v>
      </c>
      <c r="H6" s="102">
        <f>(1-0.7)*F6</f>
        <v>76.800000000000011</v>
      </c>
      <c r="I6" s="103"/>
      <c r="J6" s="102">
        <v>398</v>
      </c>
      <c r="K6" s="102">
        <f>(1-0.25)*J6</f>
        <v>298.5</v>
      </c>
      <c r="L6" s="102">
        <f>(1-0.5)*J6</f>
        <v>199</v>
      </c>
      <c r="M6" s="102">
        <f>(1-0.75)*J6</f>
        <v>99.5</v>
      </c>
    </row>
    <row r="7" spans="1:13" x14ac:dyDescent="0.25">
      <c r="A7" s="244" t="s">
        <v>88</v>
      </c>
      <c r="B7" s="244"/>
      <c r="C7" s="244"/>
      <c r="D7" s="244"/>
      <c r="F7" s="244" t="s">
        <v>89</v>
      </c>
      <c r="G7" s="244"/>
      <c r="H7" s="244"/>
      <c r="J7" s="244" t="s">
        <v>90</v>
      </c>
      <c r="K7" s="244"/>
      <c r="L7" s="244"/>
      <c r="M7" s="244"/>
    </row>
    <row r="8" spans="1:13" x14ac:dyDescent="0.25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10" spans="1:13" x14ac:dyDescent="0.25">
      <c r="A10" s="61" t="s">
        <v>92</v>
      </c>
      <c r="B10" s="61"/>
      <c r="C10" s="62"/>
      <c r="D10" s="62"/>
      <c r="E10" s="62"/>
      <c r="F10" s="62"/>
    </row>
    <row r="11" spans="1:13" x14ac:dyDescent="0.25">
      <c r="A11" s="63" t="s">
        <v>93</v>
      </c>
      <c r="B11" s="63"/>
    </row>
    <row r="12" spans="1:13" x14ac:dyDescent="0.25">
      <c r="A12" s="63" t="s">
        <v>94</v>
      </c>
      <c r="B12" s="63"/>
    </row>
    <row r="13" spans="1:13" x14ac:dyDescent="0.25">
      <c r="A13" s="63" t="s">
        <v>95</v>
      </c>
      <c r="B13" s="63"/>
    </row>
    <row r="14" spans="1:13" x14ac:dyDescent="0.25">
      <c r="A14" s="63" t="s">
        <v>96</v>
      </c>
      <c r="B14" s="63"/>
    </row>
    <row r="18" spans="1:1" x14ac:dyDescent="0.25">
      <c r="A18" s="64"/>
    </row>
  </sheetData>
  <sheetProtection algorithmName="SHA-512" hashValue="B+CA4GSeBRCVyFsj5dwzxAIngAvbjgY4aVwIT32nXS2R5nn+9eUNO/DNIk0GbhD+5IqU+StwjoUoSgCOp2/qKQ==" saltValue="q4zjjp9MuCDiciTfn0uf7w==" spinCount="100000" sheet="1" selectLockedCells="1"/>
  <mergeCells count="8">
    <mergeCell ref="A8:K8"/>
    <mergeCell ref="J1:M1"/>
    <mergeCell ref="A3:B5"/>
    <mergeCell ref="G3:H3"/>
    <mergeCell ref="K3:M3"/>
    <mergeCell ref="A7:D7"/>
    <mergeCell ref="F7:H7"/>
    <mergeCell ref="J7:M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4530A-4588-485A-9952-634576CB7DF3}">
  <sheetPr codeName="List3"/>
  <dimension ref="A1:T17"/>
  <sheetViews>
    <sheetView workbookViewId="0"/>
  </sheetViews>
  <sheetFormatPr defaultRowHeight="15" x14ac:dyDescent="0.25"/>
  <cols>
    <col min="1" max="1" width="11.5703125" style="81" bestFit="1" customWidth="1"/>
    <col min="2" max="2" width="9" style="81" customWidth="1"/>
    <col min="3" max="3" width="12.42578125" bestFit="1" customWidth="1"/>
    <col min="4" max="4" width="17.42578125" style="81" bestFit="1" customWidth="1"/>
    <col min="5" max="5" width="39.85546875" style="81" bestFit="1" customWidth="1"/>
    <col min="6" max="6" width="23" style="81" bestFit="1" customWidth="1"/>
    <col min="7" max="7" width="15.5703125" style="104" customWidth="1"/>
    <col min="8" max="8" width="8.5703125" style="81" bestFit="1" customWidth="1"/>
    <col min="9" max="11" width="12.42578125" customWidth="1"/>
    <col min="12" max="12" width="20.140625" customWidth="1"/>
    <col min="13" max="13" width="8.5703125" customWidth="1"/>
    <col min="14" max="14" width="12" customWidth="1"/>
    <col min="15" max="15" width="15" customWidth="1"/>
    <col min="16" max="16" width="18" customWidth="1"/>
    <col min="17" max="17" width="17.140625" style="81" customWidth="1"/>
    <col min="18" max="18" width="10.5703125" customWidth="1"/>
    <col min="19" max="19" width="15.7109375" bestFit="1" customWidth="1"/>
    <col min="20" max="20" width="14.28515625" bestFit="1" customWidth="1"/>
  </cols>
  <sheetData>
    <row r="1" spans="1:20" x14ac:dyDescent="0.25">
      <c r="A1" s="81" t="s">
        <v>351</v>
      </c>
      <c r="B1" s="81" t="s">
        <v>352</v>
      </c>
      <c r="C1" t="s">
        <v>353</v>
      </c>
      <c r="D1" s="81" t="s">
        <v>388</v>
      </c>
      <c r="E1" s="81" t="s">
        <v>389</v>
      </c>
      <c r="F1" s="81" t="s">
        <v>390</v>
      </c>
      <c r="G1" s="104" t="s">
        <v>408</v>
      </c>
      <c r="H1" s="81" t="s">
        <v>354</v>
      </c>
      <c r="I1" t="s">
        <v>302</v>
      </c>
      <c r="J1" t="s">
        <v>303</v>
      </c>
      <c r="K1" t="s">
        <v>304</v>
      </c>
      <c r="L1" t="s">
        <v>305</v>
      </c>
      <c r="M1" t="s">
        <v>306</v>
      </c>
      <c r="N1" t="s">
        <v>309</v>
      </c>
      <c r="O1" t="s">
        <v>310</v>
      </c>
      <c r="P1" t="s">
        <v>311</v>
      </c>
      <c r="Q1" s="81" t="s">
        <v>312</v>
      </c>
      <c r="R1" t="s">
        <v>313</v>
      </c>
      <c r="S1" t="s">
        <v>328</v>
      </c>
      <c r="T1" t="s">
        <v>358</v>
      </c>
    </row>
    <row r="2" spans="1:20" s="93" customFormat="1" x14ac:dyDescent="0.25">
      <c r="A2" s="83" t="s">
        <v>422</v>
      </c>
      <c r="B2" s="83" t="s">
        <v>423</v>
      </c>
      <c r="D2" s="83"/>
      <c r="E2" s="83"/>
      <c r="F2" s="83"/>
      <c r="G2" s="105"/>
      <c r="H2" s="83"/>
      <c r="I2" s="94"/>
      <c r="J2" s="94"/>
      <c r="K2" s="94"/>
      <c r="L2" s="94"/>
      <c r="N2" s="94"/>
      <c r="O2" s="95"/>
      <c r="P2" s="94"/>
      <c r="Q2" s="107"/>
    </row>
    <row r="3" spans="1:20" x14ac:dyDescent="0.25">
      <c r="A3" s="81" t="s">
        <v>289</v>
      </c>
      <c r="B3" s="81" t="s">
        <v>359</v>
      </c>
      <c r="C3" t="s">
        <v>288</v>
      </c>
      <c r="D3" s="106">
        <v>32584</v>
      </c>
      <c r="E3" s="81" t="s">
        <v>386</v>
      </c>
      <c r="F3" s="81" t="s">
        <v>428</v>
      </c>
      <c r="G3" s="104">
        <v>737834469</v>
      </c>
      <c r="H3" s="81" t="s">
        <v>387</v>
      </c>
      <c r="I3" s="84">
        <v>8.6999999999999993</v>
      </c>
      <c r="J3" s="84">
        <v>5.5</v>
      </c>
      <c r="K3" s="84">
        <v>6.7</v>
      </c>
      <c r="L3" s="84">
        <f>AVERAGE(I3:K3)</f>
        <v>6.9666666666666659</v>
      </c>
      <c r="M3" t="s">
        <v>307</v>
      </c>
      <c r="N3" s="84">
        <f>INDEX(Nastavení!$B$2:$B$5,MATCH(M3,Nastavení!$A$2:$A$5))</f>
        <v>38.200000000000003</v>
      </c>
      <c r="O3" s="88">
        <f>L3*N3/100</f>
        <v>2.6612666666666667</v>
      </c>
      <c r="P3" s="84">
        <f>Nastavení!$F$1</f>
        <v>5.6</v>
      </c>
      <c r="Q3" s="108">
        <f>O3+P3</f>
        <v>8.2612666666666659</v>
      </c>
      <c r="R3" t="s">
        <v>314</v>
      </c>
      <c r="S3" t="s">
        <v>329</v>
      </c>
    </row>
    <row r="4" spans="1:20" x14ac:dyDescent="0.25">
      <c r="A4" s="81" t="s">
        <v>286</v>
      </c>
      <c r="B4" s="81" t="s">
        <v>360</v>
      </c>
      <c r="C4" t="s">
        <v>288</v>
      </c>
      <c r="D4" s="106">
        <v>20948</v>
      </c>
      <c r="E4" s="81" t="s">
        <v>429</v>
      </c>
      <c r="F4" s="81" t="s">
        <v>391</v>
      </c>
      <c r="G4" s="104">
        <v>776575119</v>
      </c>
      <c r="H4" s="81" t="s">
        <v>392</v>
      </c>
      <c r="I4" s="84"/>
      <c r="J4" s="84"/>
      <c r="K4" s="84"/>
      <c r="L4" s="84">
        <v>5.7</v>
      </c>
      <c r="M4" t="s">
        <v>308</v>
      </c>
      <c r="N4" s="84">
        <f>INDEX(Nastavení!$B$2:$B$5,MATCH(M4,Nastavení!$A$2:$A$5))</f>
        <v>38.700000000000003</v>
      </c>
      <c r="O4" s="88">
        <f t="shared" ref="O4:O17" si="0">L4*N4/100</f>
        <v>2.2059000000000002</v>
      </c>
      <c r="P4" s="84">
        <f>Nastavení!$F$1</f>
        <v>5.6</v>
      </c>
      <c r="Q4" s="108">
        <f t="shared" ref="Q4:Q17" si="1">O4+P4</f>
        <v>7.8058999999999994</v>
      </c>
      <c r="R4" t="s">
        <v>315</v>
      </c>
      <c r="S4" t="s">
        <v>330</v>
      </c>
    </row>
    <row r="5" spans="1:20" x14ac:dyDescent="0.25">
      <c r="A5" s="81" t="s">
        <v>287</v>
      </c>
      <c r="B5" s="81" t="s">
        <v>361</v>
      </c>
      <c r="C5" t="s">
        <v>288</v>
      </c>
      <c r="D5" s="106">
        <v>34203</v>
      </c>
      <c r="E5" s="81" t="s">
        <v>393</v>
      </c>
      <c r="F5" s="81" t="s">
        <v>430</v>
      </c>
      <c r="G5" s="104">
        <v>603379401</v>
      </c>
      <c r="H5" s="81" t="s">
        <v>394</v>
      </c>
      <c r="I5" s="84">
        <v>4.7</v>
      </c>
      <c r="J5" s="84">
        <v>3.9</v>
      </c>
      <c r="K5" s="84">
        <v>4.2</v>
      </c>
      <c r="L5" s="84">
        <f t="shared" ref="L5:L16" si="2">AVERAGE(I5:K5)</f>
        <v>4.2666666666666666</v>
      </c>
      <c r="M5" t="s">
        <v>308</v>
      </c>
      <c r="N5" s="84">
        <f>INDEX(Nastavení!$B$2:$B$5,MATCH(M5,Nastavení!$A$2:$A$5))</f>
        <v>38.700000000000003</v>
      </c>
      <c r="O5" s="88">
        <f t="shared" si="0"/>
        <v>1.6512</v>
      </c>
      <c r="P5" s="84">
        <f>Nastavení!$F$1</f>
        <v>5.6</v>
      </c>
      <c r="Q5" s="108">
        <f t="shared" si="1"/>
        <v>7.2511999999999999</v>
      </c>
      <c r="R5" t="s">
        <v>316</v>
      </c>
      <c r="S5" t="s">
        <v>331</v>
      </c>
    </row>
    <row r="6" spans="1:20" x14ac:dyDescent="0.25">
      <c r="A6" s="81" t="s">
        <v>290</v>
      </c>
      <c r="B6" s="81" t="s">
        <v>362</v>
      </c>
      <c r="C6" t="s">
        <v>288</v>
      </c>
      <c r="D6" s="106">
        <v>32044</v>
      </c>
      <c r="E6" s="81" t="s">
        <v>431</v>
      </c>
      <c r="F6" s="81" t="s">
        <v>405</v>
      </c>
      <c r="G6" s="104">
        <v>724704993</v>
      </c>
      <c r="H6" s="81" t="s">
        <v>395</v>
      </c>
      <c r="I6" s="84">
        <v>6.2</v>
      </c>
      <c r="J6" s="84">
        <v>4.2</v>
      </c>
      <c r="K6" s="84">
        <v>4.9000000000000004</v>
      </c>
      <c r="L6" s="84">
        <f t="shared" si="2"/>
        <v>5.1000000000000005</v>
      </c>
      <c r="M6" t="s">
        <v>307</v>
      </c>
      <c r="N6" s="84">
        <f>INDEX(Nastavení!$B$2:$B$5,MATCH(M6,Nastavení!$A$2:$A$5))</f>
        <v>38.200000000000003</v>
      </c>
      <c r="O6" s="88">
        <f t="shared" si="0"/>
        <v>1.9482000000000002</v>
      </c>
      <c r="P6" s="84">
        <f>Nastavení!$F$1</f>
        <v>5.6</v>
      </c>
      <c r="Q6" s="108">
        <f t="shared" si="1"/>
        <v>7.5481999999999996</v>
      </c>
      <c r="R6" t="s">
        <v>317</v>
      </c>
      <c r="S6" t="s">
        <v>332</v>
      </c>
    </row>
    <row r="7" spans="1:20" x14ac:dyDescent="0.25">
      <c r="A7" s="81" t="s">
        <v>291</v>
      </c>
      <c r="B7" s="81" t="s">
        <v>363</v>
      </c>
      <c r="C7" t="s">
        <v>288</v>
      </c>
      <c r="D7" s="106">
        <v>31210</v>
      </c>
      <c r="E7" s="81" t="s">
        <v>432</v>
      </c>
      <c r="F7" s="81" t="s">
        <v>406</v>
      </c>
      <c r="G7" s="104">
        <v>734321414</v>
      </c>
      <c r="H7" s="81" t="s">
        <v>396</v>
      </c>
      <c r="I7" s="84"/>
      <c r="J7" s="84"/>
      <c r="K7" s="84"/>
      <c r="L7" s="84">
        <v>6.8</v>
      </c>
      <c r="M7" t="s">
        <v>307</v>
      </c>
      <c r="N7" s="84">
        <f>INDEX(Nastavení!$B$2:$B$5,MATCH(M7,Nastavení!$A$2:$A$5))</f>
        <v>38.200000000000003</v>
      </c>
      <c r="O7" s="88">
        <f t="shared" si="0"/>
        <v>2.5975999999999999</v>
      </c>
      <c r="P7" s="84">
        <f>Nastavení!$F$1</f>
        <v>5.6</v>
      </c>
      <c r="Q7" s="108">
        <f t="shared" si="1"/>
        <v>8.1975999999999996</v>
      </c>
      <c r="R7" t="s">
        <v>318</v>
      </c>
      <c r="S7" t="s">
        <v>333</v>
      </c>
    </row>
    <row r="8" spans="1:20" x14ac:dyDescent="0.25">
      <c r="A8" s="81" t="s">
        <v>292</v>
      </c>
      <c r="B8" s="81" t="s">
        <v>362</v>
      </c>
      <c r="C8" t="s">
        <v>288</v>
      </c>
      <c r="D8" s="106">
        <v>28793</v>
      </c>
      <c r="E8" s="81" t="s">
        <v>433</v>
      </c>
      <c r="F8" s="81" t="s">
        <v>407</v>
      </c>
      <c r="G8" s="104">
        <v>776265167</v>
      </c>
      <c r="H8" s="81" t="s">
        <v>397</v>
      </c>
      <c r="I8" s="84">
        <v>6.5</v>
      </c>
      <c r="J8" s="84">
        <v>4.3</v>
      </c>
      <c r="K8" s="84">
        <v>5.0999999999999996</v>
      </c>
      <c r="L8" s="84">
        <f t="shared" si="2"/>
        <v>5.3</v>
      </c>
      <c r="M8" t="s">
        <v>307</v>
      </c>
      <c r="N8" s="84">
        <f>INDEX(Nastavení!$B$2:$B$5,MATCH(M8,Nastavení!$A$2:$A$5))</f>
        <v>38.200000000000003</v>
      </c>
      <c r="O8" s="88">
        <f t="shared" si="0"/>
        <v>2.0246</v>
      </c>
      <c r="P8" s="84">
        <f>Nastavení!$F$1</f>
        <v>5.6</v>
      </c>
      <c r="Q8" s="108">
        <f t="shared" si="1"/>
        <v>7.6245999999999992</v>
      </c>
      <c r="R8" t="s">
        <v>319</v>
      </c>
      <c r="S8" t="s">
        <v>334</v>
      </c>
    </row>
    <row r="9" spans="1:20" x14ac:dyDescent="0.25">
      <c r="A9" s="81" t="s">
        <v>364</v>
      </c>
      <c r="B9" s="81" t="s">
        <v>365</v>
      </c>
      <c r="C9" t="s">
        <v>288</v>
      </c>
      <c r="D9" s="106">
        <v>35614</v>
      </c>
      <c r="E9" s="81" t="s">
        <v>410</v>
      </c>
      <c r="F9" s="81" t="s">
        <v>411</v>
      </c>
      <c r="G9" s="104">
        <v>739840916</v>
      </c>
      <c r="H9" s="81" t="s">
        <v>301</v>
      </c>
      <c r="I9" s="84">
        <v>5.9</v>
      </c>
      <c r="J9" s="84">
        <v>4.3</v>
      </c>
      <c r="K9" s="84">
        <v>4.9000000000000004</v>
      </c>
      <c r="L9" s="84">
        <f t="shared" si="2"/>
        <v>5.0333333333333332</v>
      </c>
      <c r="M9" t="s">
        <v>308</v>
      </c>
      <c r="N9" s="84">
        <f>INDEX(Nastavení!$B$2:$B$5,MATCH(M9,Nastavení!$A$2:$A$5))</f>
        <v>38.700000000000003</v>
      </c>
      <c r="O9" s="88">
        <f t="shared" si="0"/>
        <v>1.9479000000000002</v>
      </c>
      <c r="P9" s="84">
        <f>Nastavení!$F$1</f>
        <v>5.6</v>
      </c>
      <c r="Q9" s="108">
        <f t="shared" si="1"/>
        <v>7.5479000000000003</v>
      </c>
      <c r="R9" t="s">
        <v>320</v>
      </c>
      <c r="S9" t="s">
        <v>335</v>
      </c>
    </row>
    <row r="10" spans="1:20" x14ac:dyDescent="0.25">
      <c r="A10" s="81" t="s">
        <v>293</v>
      </c>
      <c r="B10" s="81" t="s">
        <v>359</v>
      </c>
      <c r="C10" t="s">
        <v>288</v>
      </c>
      <c r="D10" s="106">
        <v>28825</v>
      </c>
      <c r="E10" s="81" t="s">
        <v>412</v>
      </c>
      <c r="F10" s="81" t="s">
        <v>413</v>
      </c>
      <c r="G10" s="104">
        <v>776780112</v>
      </c>
      <c r="H10" s="81" t="s">
        <v>398</v>
      </c>
      <c r="I10" s="84">
        <v>9.4</v>
      </c>
      <c r="J10" s="84">
        <v>6.3</v>
      </c>
      <c r="K10" s="84">
        <v>7.5</v>
      </c>
      <c r="L10" s="84">
        <f t="shared" si="2"/>
        <v>7.7333333333333334</v>
      </c>
      <c r="M10" t="s">
        <v>307</v>
      </c>
      <c r="N10" s="84">
        <f>INDEX(Nastavení!$B$2:$B$5,MATCH(M10,Nastavení!$A$2:$A$5))</f>
        <v>38.200000000000003</v>
      </c>
      <c r="O10" s="88">
        <f t="shared" si="0"/>
        <v>2.9541333333333335</v>
      </c>
      <c r="P10" s="84">
        <f>Nastavení!$F$1</f>
        <v>5.6</v>
      </c>
      <c r="Q10" s="108">
        <f t="shared" si="1"/>
        <v>8.5541333333333327</v>
      </c>
      <c r="R10" t="s">
        <v>321</v>
      </c>
      <c r="S10" t="s">
        <v>336</v>
      </c>
    </row>
    <row r="11" spans="1:20" x14ac:dyDescent="0.25">
      <c r="A11" s="81" t="s">
        <v>294</v>
      </c>
      <c r="B11" s="81" t="s">
        <v>366</v>
      </c>
      <c r="C11" t="s">
        <v>288</v>
      </c>
      <c r="D11" s="106">
        <v>35635</v>
      </c>
      <c r="E11" s="81" t="s">
        <v>414</v>
      </c>
      <c r="F11" s="81" t="s">
        <v>434</v>
      </c>
      <c r="G11" s="104">
        <v>732135590</v>
      </c>
      <c r="H11" s="81" t="s">
        <v>399</v>
      </c>
      <c r="I11" s="84">
        <v>7.6</v>
      </c>
      <c r="J11" s="84">
        <v>4.9000000000000004</v>
      </c>
      <c r="K11" s="84">
        <v>5.9</v>
      </c>
      <c r="L11" s="84">
        <f t="shared" si="2"/>
        <v>6.1333333333333329</v>
      </c>
      <c r="M11" t="s">
        <v>308</v>
      </c>
      <c r="N11" s="84">
        <f>INDEX(Nastavení!$B$2:$B$5,MATCH(M11,Nastavení!$A$2:$A$5))</f>
        <v>38.700000000000003</v>
      </c>
      <c r="O11" s="88">
        <f t="shared" si="0"/>
        <v>2.3735999999999997</v>
      </c>
      <c r="P11" s="84">
        <f>Nastavení!$F$1</f>
        <v>5.6</v>
      </c>
      <c r="Q11" s="108">
        <f t="shared" si="1"/>
        <v>7.9735999999999994</v>
      </c>
      <c r="R11" t="s">
        <v>322</v>
      </c>
      <c r="S11" t="s">
        <v>337</v>
      </c>
    </row>
    <row r="12" spans="1:20" x14ac:dyDescent="0.25">
      <c r="A12" s="81" t="s">
        <v>295</v>
      </c>
      <c r="B12" s="81" t="s">
        <v>367</v>
      </c>
      <c r="C12" t="s">
        <v>288</v>
      </c>
      <c r="D12" s="106">
        <v>32839</v>
      </c>
      <c r="E12" s="81" t="s">
        <v>417</v>
      </c>
      <c r="F12" s="81" t="s">
        <v>418</v>
      </c>
      <c r="G12" s="104">
        <v>603948958</v>
      </c>
      <c r="H12" s="81" t="s">
        <v>400</v>
      </c>
      <c r="I12" s="84">
        <v>8.6</v>
      </c>
      <c r="J12" s="84">
        <v>5.3</v>
      </c>
      <c r="K12" s="84">
        <v>6.5</v>
      </c>
      <c r="L12" s="84">
        <f t="shared" si="2"/>
        <v>6.8</v>
      </c>
      <c r="M12" t="s">
        <v>307</v>
      </c>
      <c r="N12" s="84">
        <f>INDEX(Nastavení!$B$2:$B$5,MATCH(M12,Nastavení!$A$2:$A$5))</f>
        <v>38.200000000000003</v>
      </c>
      <c r="O12" s="88">
        <f t="shared" si="0"/>
        <v>2.5975999999999999</v>
      </c>
      <c r="P12" s="84">
        <f>Nastavení!$F$1</f>
        <v>5.6</v>
      </c>
      <c r="Q12" s="108">
        <f t="shared" si="1"/>
        <v>8.1975999999999996</v>
      </c>
      <c r="R12" t="s">
        <v>323</v>
      </c>
      <c r="S12" t="s">
        <v>338</v>
      </c>
    </row>
    <row r="13" spans="1:20" x14ac:dyDescent="0.25">
      <c r="A13" s="81" t="s">
        <v>296</v>
      </c>
      <c r="B13" s="81" t="s">
        <v>368</v>
      </c>
      <c r="C13" t="s">
        <v>288</v>
      </c>
      <c r="D13" s="106">
        <v>28685</v>
      </c>
      <c r="E13" s="81" t="s">
        <v>420</v>
      </c>
      <c r="F13" s="81" t="s">
        <v>421</v>
      </c>
      <c r="G13" s="104">
        <v>608513000</v>
      </c>
      <c r="H13" s="81" t="s">
        <v>401</v>
      </c>
      <c r="I13" s="84">
        <v>4.4000000000000004</v>
      </c>
      <c r="J13" s="84">
        <v>3.5</v>
      </c>
      <c r="K13" s="84">
        <v>3.8</v>
      </c>
      <c r="L13" s="84">
        <f t="shared" si="2"/>
        <v>3.9</v>
      </c>
      <c r="M13" t="s">
        <v>308</v>
      </c>
      <c r="N13" s="84">
        <f>INDEX(Nastavení!$B$2:$B$5,MATCH(M13,Nastavení!$A$2:$A$5))</f>
        <v>38.700000000000003</v>
      </c>
      <c r="O13" s="88">
        <f t="shared" si="0"/>
        <v>1.5093000000000001</v>
      </c>
      <c r="P13" s="84">
        <f>Nastavení!$F$1</f>
        <v>5.6</v>
      </c>
      <c r="Q13" s="108">
        <f t="shared" si="1"/>
        <v>7.1092999999999993</v>
      </c>
      <c r="R13" t="s">
        <v>324</v>
      </c>
      <c r="S13" t="s">
        <v>339</v>
      </c>
    </row>
    <row r="14" spans="1:20" x14ac:dyDescent="0.25">
      <c r="A14" s="81" t="s">
        <v>297</v>
      </c>
      <c r="B14" s="81" t="s">
        <v>369</v>
      </c>
      <c r="C14" t="s">
        <v>288</v>
      </c>
      <c r="D14" s="106">
        <v>23191</v>
      </c>
      <c r="E14" s="81" t="s">
        <v>435</v>
      </c>
      <c r="F14" s="81" t="s">
        <v>409</v>
      </c>
      <c r="G14" s="104">
        <v>722968506</v>
      </c>
      <c r="H14" s="81" t="s">
        <v>402</v>
      </c>
      <c r="I14" s="84">
        <v>7.2</v>
      </c>
      <c r="J14" s="84">
        <v>5.0999999999999996</v>
      </c>
      <c r="K14" s="84">
        <v>5.8</v>
      </c>
      <c r="L14" s="84">
        <f t="shared" si="2"/>
        <v>6.0333333333333341</v>
      </c>
      <c r="M14" t="s">
        <v>307</v>
      </c>
      <c r="N14" s="84">
        <f>INDEX(Nastavení!$B$2:$B$5,MATCH(M14,Nastavení!$A$2:$A$5))</f>
        <v>38.200000000000003</v>
      </c>
      <c r="O14" s="88">
        <f t="shared" si="0"/>
        <v>2.304733333333334</v>
      </c>
      <c r="P14" s="84">
        <f>Nastavení!$F$1</f>
        <v>5.6</v>
      </c>
      <c r="Q14" s="108">
        <f t="shared" si="1"/>
        <v>7.9047333333333336</v>
      </c>
      <c r="R14" t="s">
        <v>325</v>
      </c>
      <c r="S14" t="s">
        <v>340</v>
      </c>
      <c r="T14" t="s">
        <v>300</v>
      </c>
    </row>
    <row r="15" spans="1:20" x14ac:dyDescent="0.25">
      <c r="A15" s="81" t="s">
        <v>298</v>
      </c>
      <c r="B15" s="81" t="s">
        <v>362</v>
      </c>
      <c r="C15" t="s">
        <v>288</v>
      </c>
      <c r="D15" s="106">
        <v>22656</v>
      </c>
      <c r="E15" s="81" t="s">
        <v>436</v>
      </c>
      <c r="F15" s="81" t="s">
        <v>419</v>
      </c>
      <c r="G15" s="104">
        <v>775228404</v>
      </c>
      <c r="H15" s="81" t="s">
        <v>403</v>
      </c>
      <c r="I15" s="84">
        <v>8.5</v>
      </c>
      <c r="J15" s="84">
        <v>5.4</v>
      </c>
      <c r="K15" s="84">
        <v>6.5</v>
      </c>
      <c r="L15" s="84">
        <f t="shared" si="2"/>
        <v>6.8</v>
      </c>
      <c r="M15" t="s">
        <v>308</v>
      </c>
      <c r="N15" s="84">
        <f>INDEX(Nastavení!$B$2:$B$5,MATCH(M15,Nastavení!$A$2:$A$5))</f>
        <v>38.700000000000003</v>
      </c>
      <c r="O15" s="88">
        <f t="shared" si="0"/>
        <v>2.6316000000000002</v>
      </c>
      <c r="P15" s="84">
        <f>Nastavení!$F$1</f>
        <v>5.6</v>
      </c>
      <c r="Q15" s="108">
        <f t="shared" si="1"/>
        <v>8.2316000000000003</v>
      </c>
      <c r="R15" t="s">
        <v>326</v>
      </c>
      <c r="S15" t="s">
        <v>341</v>
      </c>
    </row>
    <row r="16" spans="1:20" x14ac:dyDescent="0.25">
      <c r="A16" s="81" t="s">
        <v>299</v>
      </c>
      <c r="B16" s="81" t="s">
        <v>359</v>
      </c>
      <c r="C16" t="s">
        <v>288</v>
      </c>
      <c r="D16" s="106">
        <v>24492</v>
      </c>
      <c r="E16" s="81" t="s">
        <v>415</v>
      </c>
      <c r="F16" s="81" t="s">
        <v>416</v>
      </c>
      <c r="G16" s="104">
        <v>606658803</v>
      </c>
      <c r="H16" s="81" t="s">
        <v>404</v>
      </c>
      <c r="I16" s="84">
        <v>6.5</v>
      </c>
      <c r="J16" s="84">
        <v>5.3</v>
      </c>
      <c r="K16" s="84">
        <v>5.0999999999999996</v>
      </c>
      <c r="L16" s="84">
        <f t="shared" si="2"/>
        <v>5.6333333333333329</v>
      </c>
      <c r="M16" t="s">
        <v>308</v>
      </c>
      <c r="N16" s="84">
        <f>INDEX(Nastavení!$B$2:$B$5,MATCH(M16,Nastavení!$A$2:$A$5))</f>
        <v>38.700000000000003</v>
      </c>
      <c r="O16" s="88">
        <f t="shared" si="0"/>
        <v>2.1800999999999999</v>
      </c>
      <c r="P16" s="84">
        <f>Nastavení!$F$1</f>
        <v>5.6</v>
      </c>
      <c r="Q16" s="108">
        <f t="shared" si="1"/>
        <v>7.7800999999999991</v>
      </c>
      <c r="R16" t="s">
        <v>327</v>
      </c>
      <c r="S16" t="s">
        <v>342</v>
      </c>
    </row>
    <row r="17" spans="1:19" x14ac:dyDescent="0.25">
      <c r="A17" s="81" t="s">
        <v>370</v>
      </c>
      <c r="B17" s="81" t="s">
        <v>371</v>
      </c>
      <c r="C17" t="s">
        <v>374</v>
      </c>
      <c r="D17" s="81" t="str">
        <f>"."</f>
        <v>.</v>
      </c>
      <c r="E17" s="81" t="str">
        <f t="shared" ref="E17:G17" si="3">"."</f>
        <v>.</v>
      </c>
      <c r="F17" s="81" t="str">
        <f t="shared" si="3"/>
        <v>.</v>
      </c>
      <c r="G17" s="81" t="str">
        <f t="shared" si="3"/>
        <v>.</v>
      </c>
      <c r="H17" s="81" t="s">
        <v>375</v>
      </c>
      <c r="L17" s="84">
        <v>8.3000000000000007</v>
      </c>
      <c r="M17" t="s">
        <v>307</v>
      </c>
      <c r="N17" s="84">
        <f>INDEX(Nastavení!$B$2:$B$5,MATCH(M17,Nastavení!$A$2:$A$5))</f>
        <v>38.200000000000003</v>
      </c>
      <c r="O17" s="88">
        <f t="shared" si="0"/>
        <v>3.1706000000000008</v>
      </c>
      <c r="P17" s="84">
        <f>Nastavení!$F$1</f>
        <v>5.6</v>
      </c>
      <c r="Q17" s="108">
        <f t="shared" si="1"/>
        <v>8.7706</v>
      </c>
      <c r="R17" t="s">
        <v>372</v>
      </c>
      <c r="S17" t="s">
        <v>373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8873-75CC-4C2D-A41B-1FDF8A1E769A}">
  <sheetPr codeName="List5"/>
  <dimension ref="A1:I21"/>
  <sheetViews>
    <sheetView workbookViewId="0"/>
  </sheetViews>
  <sheetFormatPr defaultRowHeight="15" x14ac:dyDescent="0.25"/>
  <cols>
    <col min="1" max="1" width="13.140625" customWidth="1"/>
    <col min="2" max="2" width="12.42578125" bestFit="1" customWidth="1"/>
    <col min="3" max="3" width="7.85546875" bestFit="1" customWidth="1"/>
    <col min="4" max="4" width="8.140625" customWidth="1"/>
    <col min="5" max="5" width="8.5703125" customWidth="1"/>
  </cols>
  <sheetData>
    <row r="1" spans="1:9" ht="15.75" thickBot="1" x14ac:dyDescent="0.3">
      <c r="A1" t="s">
        <v>355</v>
      </c>
      <c r="B1" t="s">
        <v>356</v>
      </c>
      <c r="D1" s="245" t="s">
        <v>357</v>
      </c>
      <c r="E1" s="246"/>
      <c r="F1" s="85">
        <v>5.6</v>
      </c>
      <c r="G1" s="86" t="s">
        <v>47</v>
      </c>
      <c r="I1" s="3" t="s">
        <v>439</v>
      </c>
    </row>
    <row r="2" spans="1:9" x14ac:dyDescent="0.25">
      <c r="A2" t="s">
        <v>307</v>
      </c>
      <c r="B2" s="87">
        <v>38.200000000000003</v>
      </c>
      <c r="F2" s="82"/>
      <c r="G2" s="80"/>
      <c r="I2" s="3" t="s">
        <v>440</v>
      </c>
    </row>
    <row r="3" spans="1:9" x14ac:dyDescent="0.25">
      <c r="A3" t="s">
        <v>344</v>
      </c>
      <c r="B3" s="87">
        <v>42.6</v>
      </c>
      <c r="F3" s="82"/>
      <c r="G3" s="80"/>
      <c r="I3" s="3" t="s">
        <v>441</v>
      </c>
    </row>
    <row r="4" spans="1:9" x14ac:dyDescent="0.25">
      <c r="A4" t="s">
        <v>308</v>
      </c>
      <c r="B4" s="87">
        <v>38.700000000000003</v>
      </c>
      <c r="F4" s="82"/>
      <c r="G4" s="80"/>
      <c r="I4" s="3" t="s">
        <v>442</v>
      </c>
    </row>
    <row r="5" spans="1:9" x14ac:dyDescent="0.25">
      <c r="I5" t="str">
        <f>""</f>
        <v/>
      </c>
    </row>
    <row r="7" spans="1:9" x14ac:dyDescent="0.25">
      <c r="A7" t="s">
        <v>343</v>
      </c>
    </row>
    <row r="8" spans="1:9" x14ac:dyDescent="0.25">
      <c r="A8" t="s">
        <v>345</v>
      </c>
    </row>
    <row r="9" spans="1:9" x14ac:dyDescent="0.25">
      <c r="A9" t="s">
        <v>346</v>
      </c>
    </row>
    <row r="10" spans="1:9" x14ac:dyDescent="0.25">
      <c r="A10" t="s">
        <v>347</v>
      </c>
    </row>
    <row r="11" spans="1:9" x14ac:dyDescent="0.25">
      <c r="A11" t="s">
        <v>348</v>
      </c>
    </row>
    <row r="12" spans="1:9" x14ac:dyDescent="0.25">
      <c r="A12" t="s">
        <v>349</v>
      </c>
    </row>
    <row r="13" spans="1:9" x14ac:dyDescent="0.25">
      <c r="A13" t="s">
        <v>350</v>
      </c>
    </row>
    <row r="15" spans="1:9" x14ac:dyDescent="0.25">
      <c r="A15" t="s">
        <v>376</v>
      </c>
    </row>
    <row r="16" spans="1:9" x14ac:dyDescent="0.25">
      <c r="C16" s="247" t="s">
        <v>73</v>
      </c>
      <c r="D16" s="247"/>
      <c r="E16" s="247"/>
    </row>
    <row r="17" spans="1:5" x14ac:dyDescent="0.25">
      <c r="A17" t="s">
        <v>377</v>
      </c>
      <c r="B17" t="s">
        <v>385</v>
      </c>
      <c r="C17" t="s">
        <v>378</v>
      </c>
      <c r="D17" t="s">
        <v>379</v>
      </c>
      <c r="E17" t="s">
        <v>380</v>
      </c>
    </row>
    <row r="18" spans="1:5" x14ac:dyDescent="0.25">
      <c r="A18" t="s">
        <v>381</v>
      </c>
      <c r="B18">
        <v>0</v>
      </c>
    </row>
    <row r="19" spans="1:5" x14ac:dyDescent="0.25">
      <c r="A19" t="s">
        <v>382</v>
      </c>
      <c r="B19">
        <v>166</v>
      </c>
      <c r="C19">
        <v>49.8</v>
      </c>
    </row>
    <row r="20" spans="1:5" x14ac:dyDescent="0.25">
      <c r="A20" t="s">
        <v>383</v>
      </c>
      <c r="B20">
        <v>256</v>
      </c>
      <c r="C20">
        <v>166.4</v>
      </c>
      <c r="D20">
        <v>76.8</v>
      </c>
    </row>
    <row r="21" spans="1:5" x14ac:dyDescent="0.25">
      <c r="A21" t="s">
        <v>384</v>
      </c>
      <c r="B21">
        <v>398</v>
      </c>
      <c r="C21">
        <v>298.5</v>
      </c>
      <c r="D21">
        <v>199</v>
      </c>
    </row>
  </sheetData>
  <mergeCells count="2">
    <mergeCell ref="D1:E1"/>
    <mergeCell ref="C16:E16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69B5-956C-4F38-867F-E31A2D862656}">
  <sheetPr codeName="List6"/>
  <dimension ref="A1:D178"/>
  <sheetViews>
    <sheetView workbookViewId="0"/>
  </sheetViews>
  <sheetFormatPr defaultRowHeight="12.75" x14ac:dyDescent="0.25"/>
  <cols>
    <col min="1" max="1" width="23.140625" style="67" bestFit="1" customWidth="1"/>
    <col min="2" max="2" width="12" style="67" bestFit="1" customWidth="1"/>
    <col min="3" max="3" width="30" style="67" customWidth="1"/>
    <col min="4" max="4" width="35.5703125" style="67" bestFit="1" customWidth="1"/>
    <col min="5" max="256" width="9.140625" style="67"/>
    <col min="257" max="257" width="23.140625" style="67" bestFit="1" customWidth="1"/>
    <col min="258" max="258" width="12" style="67" bestFit="1" customWidth="1"/>
    <col min="259" max="259" width="30" style="67" customWidth="1"/>
    <col min="260" max="260" width="35.5703125" style="67" bestFit="1" customWidth="1"/>
    <col min="261" max="512" width="9.140625" style="67"/>
    <col min="513" max="513" width="23.140625" style="67" bestFit="1" customWidth="1"/>
    <col min="514" max="514" width="12" style="67" bestFit="1" customWidth="1"/>
    <col min="515" max="515" width="30" style="67" customWidth="1"/>
    <col min="516" max="516" width="35.5703125" style="67" bestFit="1" customWidth="1"/>
    <col min="517" max="768" width="9.140625" style="67"/>
    <col min="769" max="769" width="23.140625" style="67" bestFit="1" customWidth="1"/>
    <col min="770" max="770" width="12" style="67" bestFit="1" customWidth="1"/>
    <col min="771" max="771" width="30" style="67" customWidth="1"/>
    <col min="772" max="772" width="35.5703125" style="67" bestFit="1" customWidth="1"/>
    <col min="773" max="1024" width="9.140625" style="67"/>
    <col min="1025" max="1025" width="23.140625" style="67" bestFit="1" customWidth="1"/>
    <col min="1026" max="1026" width="12" style="67" bestFit="1" customWidth="1"/>
    <col min="1027" max="1027" width="30" style="67" customWidth="1"/>
    <col min="1028" max="1028" width="35.5703125" style="67" bestFit="1" customWidth="1"/>
    <col min="1029" max="1280" width="9.140625" style="67"/>
    <col min="1281" max="1281" width="23.140625" style="67" bestFit="1" customWidth="1"/>
    <col min="1282" max="1282" width="12" style="67" bestFit="1" customWidth="1"/>
    <col min="1283" max="1283" width="30" style="67" customWidth="1"/>
    <col min="1284" max="1284" width="35.5703125" style="67" bestFit="1" customWidth="1"/>
    <col min="1285" max="1536" width="9.140625" style="67"/>
    <col min="1537" max="1537" width="23.140625" style="67" bestFit="1" customWidth="1"/>
    <col min="1538" max="1538" width="12" style="67" bestFit="1" customWidth="1"/>
    <col min="1539" max="1539" width="30" style="67" customWidth="1"/>
    <col min="1540" max="1540" width="35.5703125" style="67" bestFit="1" customWidth="1"/>
    <col min="1541" max="1792" width="9.140625" style="67"/>
    <col min="1793" max="1793" width="23.140625" style="67" bestFit="1" customWidth="1"/>
    <col min="1794" max="1794" width="12" style="67" bestFit="1" customWidth="1"/>
    <col min="1795" max="1795" width="30" style="67" customWidth="1"/>
    <col min="1796" max="1796" width="35.5703125" style="67" bestFit="1" customWidth="1"/>
    <col min="1797" max="2048" width="9.140625" style="67"/>
    <col min="2049" max="2049" width="23.140625" style="67" bestFit="1" customWidth="1"/>
    <col min="2050" max="2050" width="12" style="67" bestFit="1" customWidth="1"/>
    <col min="2051" max="2051" width="30" style="67" customWidth="1"/>
    <col min="2052" max="2052" width="35.5703125" style="67" bestFit="1" customWidth="1"/>
    <col min="2053" max="2304" width="9.140625" style="67"/>
    <col min="2305" max="2305" width="23.140625" style="67" bestFit="1" customWidth="1"/>
    <col min="2306" max="2306" width="12" style="67" bestFit="1" customWidth="1"/>
    <col min="2307" max="2307" width="30" style="67" customWidth="1"/>
    <col min="2308" max="2308" width="35.5703125" style="67" bestFit="1" customWidth="1"/>
    <col min="2309" max="2560" width="9.140625" style="67"/>
    <col min="2561" max="2561" width="23.140625" style="67" bestFit="1" customWidth="1"/>
    <col min="2562" max="2562" width="12" style="67" bestFit="1" customWidth="1"/>
    <col min="2563" max="2563" width="30" style="67" customWidth="1"/>
    <col min="2564" max="2564" width="35.5703125" style="67" bestFit="1" customWidth="1"/>
    <col min="2565" max="2816" width="9.140625" style="67"/>
    <col min="2817" max="2817" width="23.140625" style="67" bestFit="1" customWidth="1"/>
    <col min="2818" max="2818" width="12" style="67" bestFit="1" customWidth="1"/>
    <col min="2819" max="2819" width="30" style="67" customWidth="1"/>
    <col min="2820" max="2820" width="35.5703125" style="67" bestFit="1" customWidth="1"/>
    <col min="2821" max="3072" width="9.140625" style="67"/>
    <col min="3073" max="3073" width="23.140625" style="67" bestFit="1" customWidth="1"/>
    <col min="3074" max="3074" width="12" style="67" bestFit="1" customWidth="1"/>
    <col min="3075" max="3075" width="30" style="67" customWidth="1"/>
    <col min="3076" max="3076" width="35.5703125" style="67" bestFit="1" customWidth="1"/>
    <col min="3077" max="3328" width="9.140625" style="67"/>
    <col min="3329" max="3329" width="23.140625" style="67" bestFit="1" customWidth="1"/>
    <col min="3330" max="3330" width="12" style="67" bestFit="1" customWidth="1"/>
    <col min="3331" max="3331" width="30" style="67" customWidth="1"/>
    <col min="3332" max="3332" width="35.5703125" style="67" bestFit="1" customWidth="1"/>
    <col min="3333" max="3584" width="9.140625" style="67"/>
    <col min="3585" max="3585" width="23.140625" style="67" bestFit="1" customWidth="1"/>
    <col min="3586" max="3586" width="12" style="67" bestFit="1" customWidth="1"/>
    <col min="3587" max="3587" width="30" style="67" customWidth="1"/>
    <col min="3588" max="3588" width="35.5703125" style="67" bestFit="1" customWidth="1"/>
    <col min="3589" max="3840" width="9.140625" style="67"/>
    <col min="3841" max="3841" width="23.140625" style="67" bestFit="1" customWidth="1"/>
    <col min="3842" max="3842" width="12" style="67" bestFit="1" customWidth="1"/>
    <col min="3843" max="3843" width="30" style="67" customWidth="1"/>
    <col min="3844" max="3844" width="35.5703125" style="67" bestFit="1" customWidth="1"/>
    <col min="3845" max="4096" width="9.140625" style="67"/>
    <col min="4097" max="4097" width="23.140625" style="67" bestFit="1" customWidth="1"/>
    <col min="4098" max="4098" width="12" style="67" bestFit="1" customWidth="1"/>
    <col min="4099" max="4099" width="30" style="67" customWidth="1"/>
    <col min="4100" max="4100" width="35.5703125" style="67" bestFit="1" customWidth="1"/>
    <col min="4101" max="4352" width="9.140625" style="67"/>
    <col min="4353" max="4353" width="23.140625" style="67" bestFit="1" customWidth="1"/>
    <col min="4354" max="4354" width="12" style="67" bestFit="1" customWidth="1"/>
    <col min="4355" max="4355" width="30" style="67" customWidth="1"/>
    <col min="4356" max="4356" width="35.5703125" style="67" bestFit="1" customWidth="1"/>
    <col min="4357" max="4608" width="9.140625" style="67"/>
    <col min="4609" max="4609" width="23.140625" style="67" bestFit="1" customWidth="1"/>
    <col min="4610" max="4610" width="12" style="67" bestFit="1" customWidth="1"/>
    <col min="4611" max="4611" width="30" style="67" customWidth="1"/>
    <col min="4612" max="4612" width="35.5703125" style="67" bestFit="1" customWidth="1"/>
    <col min="4613" max="4864" width="9.140625" style="67"/>
    <col min="4865" max="4865" width="23.140625" style="67" bestFit="1" customWidth="1"/>
    <col min="4866" max="4866" width="12" style="67" bestFit="1" customWidth="1"/>
    <col min="4867" max="4867" width="30" style="67" customWidth="1"/>
    <col min="4868" max="4868" width="35.5703125" style="67" bestFit="1" customWidth="1"/>
    <col min="4869" max="5120" width="9.140625" style="67"/>
    <col min="5121" max="5121" width="23.140625" style="67" bestFit="1" customWidth="1"/>
    <col min="5122" max="5122" width="12" style="67" bestFit="1" customWidth="1"/>
    <col min="5123" max="5123" width="30" style="67" customWidth="1"/>
    <col min="5124" max="5124" width="35.5703125" style="67" bestFit="1" customWidth="1"/>
    <col min="5125" max="5376" width="9.140625" style="67"/>
    <col min="5377" max="5377" width="23.140625" style="67" bestFit="1" customWidth="1"/>
    <col min="5378" max="5378" width="12" style="67" bestFit="1" customWidth="1"/>
    <col min="5379" max="5379" width="30" style="67" customWidth="1"/>
    <col min="5380" max="5380" width="35.5703125" style="67" bestFit="1" customWidth="1"/>
    <col min="5381" max="5632" width="9.140625" style="67"/>
    <col min="5633" max="5633" width="23.140625" style="67" bestFit="1" customWidth="1"/>
    <col min="5634" max="5634" width="12" style="67" bestFit="1" customWidth="1"/>
    <col min="5635" max="5635" width="30" style="67" customWidth="1"/>
    <col min="5636" max="5636" width="35.5703125" style="67" bestFit="1" customWidth="1"/>
    <col min="5637" max="5888" width="9.140625" style="67"/>
    <col min="5889" max="5889" width="23.140625" style="67" bestFit="1" customWidth="1"/>
    <col min="5890" max="5890" width="12" style="67" bestFit="1" customWidth="1"/>
    <col min="5891" max="5891" width="30" style="67" customWidth="1"/>
    <col min="5892" max="5892" width="35.5703125" style="67" bestFit="1" customWidth="1"/>
    <col min="5893" max="6144" width="9.140625" style="67"/>
    <col min="6145" max="6145" width="23.140625" style="67" bestFit="1" customWidth="1"/>
    <col min="6146" max="6146" width="12" style="67" bestFit="1" customWidth="1"/>
    <col min="6147" max="6147" width="30" style="67" customWidth="1"/>
    <col min="6148" max="6148" width="35.5703125" style="67" bestFit="1" customWidth="1"/>
    <col min="6149" max="6400" width="9.140625" style="67"/>
    <col min="6401" max="6401" width="23.140625" style="67" bestFit="1" customWidth="1"/>
    <col min="6402" max="6402" width="12" style="67" bestFit="1" customWidth="1"/>
    <col min="6403" max="6403" width="30" style="67" customWidth="1"/>
    <col min="6404" max="6404" width="35.5703125" style="67" bestFit="1" customWidth="1"/>
    <col min="6405" max="6656" width="9.140625" style="67"/>
    <col min="6657" max="6657" width="23.140625" style="67" bestFit="1" customWidth="1"/>
    <col min="6658" max="6658" width="12" style="67" bestFit="1" customWidth="1"/>
    <col min="6659" max="6659" width="30" style="67" customWidth="1"/>
    <col min="6660" max="6660" width="35.5703125" style="67" bestFit="1" customWidth="1"/>
    <col min="6661" max="6912" width="9.140625" style="67"/>
    <col min="6913" max="6913" width="23.140625" style="67" bestFit="1" customWidth="1"/>
    <col min="6914" max="6914" width="12" style="67" bestFit="1" customWidth="1"/>
    <col min="6915" max="6915" width="30" style="67" customWidth="1"/>
    <col min="6916" max="6916" width="35.5703125" style="67" bestFit="1" customWidth="1"/>
    <col min="6917" max="7168" width="9.140625" style="67"/>
    <col min="7169" max="7169" width="23.140625" style="67" bestFit="1" customWidth="1"/>
    <col min="7170" max="7170" width="12" style="67" bestFit="1" customWidth="1"/>
    <col min="7171" max="7171" width="30" style="67" customWidth="1"/>
    <col min="7172" max="7172" width="35.5703125" style="67" bestFit="1" customWidth="1"/>
    <col min="7173" max="7424" width="9.140625" style="67"/>
    <col min="7425" max="7425" width="23.140625" style="67" bestFit="1" customWidth="1"/>
    <col min="7426" max="7426" width="12" style="67" bestFit="1" customWidth="1"/>
    <col min="7427" max="7427" width="30" style="67" customWidth="1"/>
    <col min="7428" max="7428" width="35.5703125" style="67" bestFit="1" customWidth="1"/>
    <col min="7429" max="7680" width="9.140625" style="67"/>
    <col min="7681" max="7681" width="23.140625" style="67" bestFit="1" customWidth="1"/>
    <col min="7682" max="7682" width="12" style="67" bestFit="1" customWidth="1"/>
    <col min="7683" max="7683" width="30" style="67" customWidth="1"/>
    <col min="7684" max="7684" width="35.5703125" style="67" bestFit="1" customWidth="1"/>
    <col min="7685" max="7936" width="9.140625" style="67"/>
    <col min="7937" max="7937" width="23.140625" style="67" bestFit="1" customWidth="1"/>
    <col min="7938" max="7938" width="12" style="67" bestFit="1" customWidth="1"/>
    <col min="7939" max="7939" width="30" style="67" customWidth="1"/>
    <col min="7940" max="7940" width="35.5703125" style="67" bestFit="1" customWidth="1"/>
    <col min="7941" max="8192" width="9.140625" style="67"/>
    <col min="8193" max="8193" width="23.140625" style="67" bestFit="1" customWidth="1"/>
    <col min="8194" max="8194" width="12" style="67" bestFit="1" customWidth="1"/>
    <col min="8195" max="8195" width="30" style="67" customWidth="1"/>
    <col min="8196" max="8196" width="35.5703125" style="67" bestFit="1" customWidth="1"/>
    <col min="8197" max="8448" width="9.140625" style="67"/>
    <col min="8449" max="8449" width="23.140625" style="67" bestFit="1" customWidth="1"/>
    <col min="8450" max="8450" width="12" style="67" bestFit="1" customWidth="1"/>
    <col min="8451" max="8451" width="30" style="67" customWidth="1"/>
    <col min="8452" max="8452" width="35.5703125" style="67" bestFit="1" customWidth="1"/>
    <col min="8453" max="8704" width="9.140625" style="67"/>
    <col min="8705" max="8705" width="23.140625" style="67" bestFit="1" customWidth="1"/>
    <col min="8706" max="8706" width="12" style="67" bestFit="1" customWidth="1"/>
    <col min="8707" max="8707" width="30" style="67" customWidth="1"/>
    <col min="8708" max="8708" width="35.5703125" style="67" bestFit="1" customWidth="1"/>
    <col min="8709" max="8960" width="9.140625" style="67"/>
    <col min="8961" max="8961" width="23.140625" style="67" bestFit="1" customWidth="1"/>
    <col min="8962" max="8962" width="12" style="67" bestFit="1" customWidth="1"/>
    <col min="8963" max="8963" width="30" style="67" customWidth="1"/>
    <col min="8964" max="8964" width="35.5703125" style="67" bestFit="1" customWidth="1"/>
    <col min="8965" max="9216" width="9.140625" style="67"/>
    <col min="9217" max="9217" width="23.140625" style="67" bestFit="1" customWidth="1"/>
    <col min="9218" max="9218" width="12" style="67" bestFit="1" customWidth="1"/>
    <col min="9219" max="9219" width="30" style="67" customWidth="1"/>
    <col min="9220" max="9220" width="35.5703125" style="67" bestFit="1" customWidth="1"/>
    <col min="9221" max="9472" width="9.140625" style="67"/>
    <col min="9473" max="9473" width="23.140625" style="67" bestFit="1" customWidth="1"/>
    <col min="9474" max="9474" width="12" style="67" bestFit="1" customWidth="1"/>
    <col min="9475" max="9475" width="30" style="67" customWidth="1"/>
    <col min="9476" max="9476" width="35.5703125" style="67" bestFit="1" customWidth="1"/>
    <col min="9477" max="9728" width="9.140625" style="67"/>
    <col min="9729" max="9729" width="23.140625" style="67" bestFit="1" customWidth="1"/>
    <col min="9730" max="9730" width="12" style="67" bestFit="1" customWidth="1"/>
    <col min="9731" max="9731" width="30" style="67" customWidth="1"/>
    <col min="9732" max="9732" width="35.5703125" style="67" bestFit="1" customWidth="1"/>
    <col min="9733" max="9984" width="9.140625" style="67"/>
    <col min="9985" max="9985" width="23.140625" style="67" bestFit="1" customWidth="1"/>
    <col min="9986" max="9986" width="12" style="67" bestFit="1" customWidth="1"/>
    <col min="9987" max="9987" width="30" style="67" customWidth="1"/>
    <col min="9988" max="9988" width="35.5703125" style="67" bestFit="1" customWidth="1"/>
    <col min="9989" max="10240" width="9.140625" style="67"/>
    <col min="10241" max="10241" width="23.140625" style="67" bestFit="1" customWidth="1"/>
    <col min="10242" max="10242" width="12" style="67" bestFit="1" customWidth="1"/>
    <col min="10243" max="10243" width="30" style="67" customWidth="1"/>
    <col min="10244" max="10244" width="35.5703125" style="67" bestFit="1" customWidth="1"/>
    <col min="10245" max="10496" width="9.140625" style="67"/>
    <col min="10497" max="10497" width="23.140625" style="67" bestFit="1" customWidth="1"/>
    <col min="10498" max="10498" width="12" style="67" bestFit="1" customWidth="1"/>
    <col min="10499" max="10499" width="30" style="67" customWidth="1"/>
    <col min="10500" max="10500" width="35.5703125" style="67" bestFit="1" customWidth="1"/>
    <col min="10501" max="10752" width="9.140625" style="67"/>
    <col min="10753" max="10753" width="23.140625" style="67" bestFit="1" customWidth="1"/>
    <col min="10754" max="10754" width="12" style="67" bestFit="1" customWidth="1"/>
    <col min="10755" max="10755" width="30" style="67" customWidth="1"/>
    <col min="10756" max="10756" width="35.5703125" style="67" bestFit="1" customWidth="1"/>
    <col min="10757" max="11008" width="9.140625" style="67"/>
    <col min="11009" max="11009" width="23.140625" style="67" bestFit="1" customWidth="1"/>
    <col min="11010" max="11010" width="12" style="67" bestFit="1" customWidth="1"/>
    <col min="11011" max="11011" width="30" style="67" customWidth="1"/>
    <col min="11012" max="11012" width="35.5703125" style="67" bestFit="1" customWidth="1"/>
    <col min="11013" max="11264" width="9.140625" style="67"/>
    <col min="11265" max="11265" width="23.140625" style="67" bestFit="1" customWidth="1"/>
    <col min="11266" max="11266" width="12" style="67" bestFit="1" customWidth="1"/>
    <col min="11267" max="11267" width="30" style="67" customWidth="1"/>
    <col min="11268" max="11268" width="35.5703125" style="67" bestFit="1" customWidth="1"/>
    <col min="11269" max="11520" width="9.140625" style="67"/>
    <col min="11521" max="11521" width="23.140625" style="67" bestFit="1" customWidth="1"/>
    <col min="11522" max="11522" width="12" style="67" bestFit="1" customWidth="1"/>
    <col min="11523" max="11523" width="30" style="67" customWidth="1"/>
    <col min="11524" max="11524" width="35.5703125" style="67" bestFit="1" customWidth="1"/>
    <col min="11525" max="11776" width="9.140625" style="67"/>
    <col min="11777" max="11777" width="23.140625" style="67" bestFit="1" customWidth="1"/>
    <col min="11778" max="11778" width="12" style="67" bestFit="1" customWidth="1"/>
    <col min="11779" max="11779" width="30" style="67" customWidth="1"/>
    <col min="11780" max="11780" width="35.5703125" style="67" bestFit="1" customWidth="1"/>
    <col min="11781" max="12032" width="9.140625" style="67"/>
    <col min="12033" max="12033" width="23.140625" style="67" bestFit="1" customWidth="1"/>
    <col min="12034" max="12034" width="12" style="67" bestFit="1" customWidth="1"/>
    <col min="12035" max="12035" width="30" style="67" customWidth="1"/>
    <col min="12036" max="12036" width="35.5703125" style="67" bestFit="1" customWidth="1"/>
    <col min="12037" max="12288" width="9.140625" style="67"/>
    <col min="12289" max="12289" width="23.140625" style="67" bestFit="1" customWidth="1"/>
    <col min="12290" max="12290" width="12" style="67" bestFit="1" customWidth="1"/>
    <col min="12291" max="12291" width="30" style="67" customWidth="1"/>
    <col min="12292" max="12292" width="35.5703125" style="67" bestFit="1" customWidth="1"/>
    <col min="12293" max="12544" width="9.140625" style="67"/>
    <col min="12545" max="12545" width="23.140625" style="67" bestFit="1" customWidth="1"/>
    <col min="12546" max="12546" width="12" style="67" bestFit="1" customWidth="1"/>
    <col min="12547" max="12547" width="30" style="67" customWidth="1"/>
    <col min="12548" max="12548" width="35.5703125" style="67" bestFit="1" customWidth="1"/>
    <col min="12549" max="12800" width="9.140625" style="67"/>
    <col min="12801" max="12801" width="23.140625" style="67" bestFit="1" customWidth="1"/>
    <col min="12802" max="12802" width="12" style="67" bestFit="1" customWidth="1"/>
    <col min="12803" max="12803" width="30" style="67" customWidth="1"/>
    <col min="12804" max="12804" width="35.5703125" style="67" bestFit="1" customWidth="1"/>
    <col min="12805" max="13056" width="9.140625" style="67"/>
    <col min="13057" max="13057" width="23.140625" style="67" bestFit="1" customWidth="1"/>
    <col min="13058" max="13058" width="12" style="67" bestFit="1" customWidth="1"/>
    <col min="13059" max="13059" width="30" style="67" customWidth="1"/>
    <col min="13060" max="13060" width="35.5703125" style="67" bestFit="1" customWidth="1"/>
    <col min="13061" max="13312" width="9.140625" style="67"/>
    <col min="13313" max="13313" width="23.140625" style="67" bestFit="1" customWidth="1"/>
    <col min="13314" max="13314" width="12" style="67" bestFit="1" customWidth="1"/>
    <col min="13315" max="13315" width="30" style="67" customWidth="1"/>
    <col min="13316" max="13316" width="35.5703125" style="67" bestFit="1" customWidth="1"/>
    <col min="13317" max="13568" width="9.140625" style="67"/>
    <col min="13569" max="13569" width="23.140625" style="67" bestFit="1" customWidth="1"/>
    <col min="13570" max="13570" width="12" style="67" bestFit="1" customWidth="1"/>
    <col min="13571" max="13571" width="30" style="67" customWidth="1"/>
    <col min="13572" max="13572" width="35.5703125" style="67" bestFit="1" customWidth="1"/>
    <col min="13573" max="13824" width="9.140625" style="67"/>
    <col min="13825" max="13825" width="23.140625" style="67" bestFit="1" customWidth="1"/>
    <col min="13826" max="13826" width="12" style="67" bestFit="1" customWidth="1"/>
    <col min="13827" max="13827" width="30" style="67" customWidth="1"/>
    <col min="13828" max="13828" width="35.5703125" style="67" bestFit="1" customWidth="1"/>
    <col min="13829" max="14080" width="9.140625" style="67"/>
    <col min="14081" max="14081" width="23.140625" style="67" bestFit="1" customWidth="1"/>
    <col min="14082" max="14082" width="12" style="67" bestFit="1" customWidth="1"/>
    <col min="14083" max="14083" width="30" style="67" customWidth="1"/>
    <col min="14084" max="14084" width="35.5703125" style="67" bestFit="1" customWidth="1"/>
    <col min="14085" max="14336" width="9.140625" style="67"/>
    <col min="14337" max="14337" width="23.140625" style="67" bestFit="1" customWidth="1"/>
    <col min="14338" max="14338" width="12" style="67" bestFit="1" customWidth="1"/>
    <col min="14339" max="14339" width="30" style="67" customWidth="1"/>
    <col min="14340" max="14340" width="35.5703125" style="67" bestFit="1" customWidth="1"/>
    <col min="14341" max="14592" width="9.140625" style="67"/>
    <col min="14593" max="14593" width="23.140625" style="67" bestFit="1" customWidth="1"/>
    <col min="14594" max="14594" width="12" style="67" bestFit="1" customWidth="1"/>
    <col min="14595" max="14595" width="30" style="67" customWidth="1"/>
    <col min="14596" max="14596" width="35.5703125" style="67" bestFit="1" customWidth="1"/>
    <col min="14597" max="14848" width="9.140625" style="67"/>
    <col min="14849" max="14849" width="23.140625" style="67" bestFit="1" customWidth="1"/>
    <col min="14850" max="14850" width="12" style="67" bestFit="1" customWidth="1"/>
    <col min="14851" max="14851" width="30" style="67" customWidth="1"/>
    <col min="14852" max="14852" width="35.5703125" style="67" bestFit="1" customWidth="1"/>
    <col min="14853" max="15104" width="9.140625" style="67"/>
    <col min="15105" max="15105" width="23.140625" style="67" bestFit="1" customWidth="1"/>
    <col min="15106" max="15106" width="12" style="67" bestFit="1" customWidth="1"/>
    <col min="15107" max="15107" width="30" style="67" customWidth="1"/>
    <col min="15108" max="15108" width="35.5703125" style="67" bestFit="1" customWidth="1"/>
    <col min="15109" max="15360" width="9.140625" style="67"/>
    <col min="15361" max="15361" width="23.140625" style="67" bestFit="1" customWidth="1"/>
    <col min="15362" max="15362" width="12" style="67" bestFit="1" customWidth="1"/>
    <col min="15363" max="15363" width="30" style="67" customWidth="1"/>
    <col min="15364" max="15364" width="35.5703125" style="67" bestFit="1" customWidth="1"/>
    <col min="15365" max="15616" width="9.140625" style="67"/>
    <col min="15617" max="15617" width="23.140625" style="67" bestFit="1" customWidth="1"/>
    <col min="15618" max="15618" width="12" style="67" bestFit="1" customWidth="1"/>
    <col min="15619" max="15619" width="30" style="67" customWidth="1"/>
    <col min="15620" max="15620" width="35.5703125" style="67" bestFit="1" customWidth="1"/>
    <col min="15621" max="15872" width="9.140625" style="67"/>
    <col min="15873" max="15873" width="23.140625" style="67" bestFit="1" customWidth="1"/>
    <col min="15874" max="15874" width="12" style="67" bestFit="1" customWidth="1"/>
    <col min="15875" max="15875" width="30" style="67" customWidth="1"/>
    <col min="15876" max="15876" width="35.5703125" style="67" bestFit="1" customWidth="1"/>
    <col min="15877" max="16128" width="9.140625" style="67"/>
    <col min="16129" max="16129" width="23.140625" style="67" bestFit="1" customWidth="1"/>
    <col min="16130" max="16130" width="12" style="67" bestFit="1" customWidth="1"/>
    <col min="16131" max="16131" width="30" style="67" customWidth="1"/>
    <col min="16132" max="16132" width="35.5703125" style="67" bestFit="1" customWidth="1"/>
    <col min="16133" max="16384" width="9.140625" style="67"/>
  </cols>
  <sheetData>
    <row r="1" spans="1:4" ht="15" x14ac:dyDescent="0.25">
      <c r="A1" s="66" t="s">
        <v>97</v>
      </c>
      <c r="B1" s="66" t="s">
        <v>98</v>
      </c>
      <c r="C1" s="66" t="s">
        <v>99</v>
      </c>
      <c r="D1" s="66" t="s">
        <v>100</v>
      </c>
    </row>
    <row r="2" spans="1:4" ht="13.5" thickBot="1" x14ac:dyDescent="0.3">
      <c r="A2" s="67" t="s">
        <v>101</v>
      </c>
      <c r="B2" s="67" t="s">
        <v>102</v>
      </c>
      <c r="C2" s="67" t="s">
        <v>102</v>
      </c>
      <c r="D2" s="67">
        <v>0</v>
      </c>
    </row>
    <row r="3" spans="1:4" x14ac:dyDescent="0.25">
      <c r="A3" s="68" t="s">
        <v>103</v>
      </c>
      <c r="B3" s="69" t="s">
        <v>104</v>
      </c>
      <c r="C3" s="70" t="s">
        <v>105</v>
      </c>
      <c r="D3" s="71">
        <v>45</v>
      </c>
    </row>
    <row r="4" spans="1:4" x14ac:dyDescent="0.25">
      <c r="A4" s="72" t="s">
        <v>106</v>
      </c>
      <c r="B4" s="73" t="s">
        <v>104</v>
      </c>
      <c r="C4" s="74" t="s">
        <v>105</v>
      </c>
      <c r="D4" s="75">
        <v>40</v>
      </c>
    </row>
    <row r="5" spans="1:4" x14ac:dyDescent="0.25">
      <c r="A5" s="72" t="s">
        <v>107</v>
      </c>
      <c r="B5" s="73" t="s">
        <v>104</v>
      </c>
      <c r="C5" s="74" t="s">
        <v>105</v>
      </c>
      <c r="D5" s="75">
        <v>50</v>
      </c>
    </row>
    <row r="6" spans="1:4" x14ac:dyDescent="0.25">
      <c r="A6" s="72" t="s">
        <v>108</v>
      </c>
      <c r="B6" s="73" t="s">
        <v>104</v>
      </c>
      <c r="C6" s="74" t="s">
        <v>105</v>
      </c>
      <c r="D6" s="75">
        <v>50</v>
      </c>
    </row>
    <row r="7" spans="1:4" x14ac:dyDescent="0.25">
      <c r="A7" s="72" t="s">
        <v>109</v>
      </c>
      <c r="B7" s="73" t="s">
        <v>110</v>
      </c>
      <c r="C7" s="74" t="s">
        <v>111</v>
      </c>
      <c r="D7" s="75">
        <v>60</v>
      </c>
    </row>
    <row r="8" spans="1:4" x14ac:dyDescent="0.25">
      <c r="A8" s="72" t="s">
        <v>112</v>
      </c>
      <c r="B8" s="73" t="s">
        <v>110</v>
      </c>
      <c r="C8" s="74" t="s">
        <v>111</v>
      </c>
      <c r="D8" s="75">
        <v>50</v>
      </c>
    </row>
    <row r="9" spans="1:4" x14ac:dyDescent="0.25">
      <c r="A9" s="72" t="s">
        <v>113</v>
      </c>
      <c r="B9" s="73" t="s">
        <v>104</v>
      </c>
      <c r="C9" s="74" t="s">
        <v>105</v>
      </c>
      <c r="D9" s="75">
        <v>45</v>
      </c>
    </row>
    <row r="10" spans="1:4" x14ac:dyDescent="0.25">
      <c r="A10" s="67" t="s">
        <v>114</v>
      </c>
      <c r="B10" s="73" t="s">
        <v>110</v>
      </c>
      <c r="C10" s="74" t="s">
        <v>111</v>
      </c>
      <c r="D10" s="75">
        <v>65</v>
      </c>
    </row>
    <row r="11" spans="1:4" ht="13.5" thickBot="1" x14ac:dyDescent="0.3">
      <c r="A11" s="76" t="s">
        <v>115</v>
      </c>
      <c r="B11" s="77" t="s">
        <v>104</v>
      </c>
      <c r="C11" s="78" t="s">
        <v>105</v>
      </c>
      <c r="D11" s="79">
        <v>40</v>
      </c>
    </row>
    <row r="12" spans="1:4" x14ac:dyDescent="0.25">
      <c r="A12" s="72" t="s">
        <v>116</v>
      </c>
      <c r="B12" s="73" t="s">
        <v>110</v>
      </c>
      <c r="C12" s="74" t="s">
        <v>111</v>
      </c>
      <c r="D12" s="75">
        <v>60</v>
      </c>
    </row>
    <row r="13" spans="1:4" x14ac:dyDescent="0.25">
      <c r="A13" s="72" t="s">
        <v>117</v>
      </c>
      <c r="B13" s="73" t="s">
        <v>104</v>
      </c>
      <c r="C13" s="74" t="s">
        <v>105</v>
      </c>
      <c r="D13" s="75">
        <v>45</v>
      </c>
    </row>
    <row r="14" spans="1:4" x14ac:dyDescent="0.25">
      <c r="A14" s="72" t="s">
        <v>118</v>
      </c>
      <c r="B14" s="73" t="s">
        <v>110</v>
      </c>
      <c r="C14" s="74" t="s">
        <v>111</v>
      </c>
      <c r="D14" s="75">
        <v>50</v>
      </c>
    </row>
    <row r="15" spans="1:4" x14ac:dyDescent="0.25">
      <c r="A15" s="72" t="s">
        <v>119</v>
      </c>
      <c r="B15" s="73" t="s">
        <v>104</v>
      </c>
      <c r="C15" s="74" t="s">
        <v>105</v>
      </c>
      <c r="D15" s="75">
        <v>50</v>
      </c>
    </row>
    <row r="16" spans="1:4" x14ac:dyDescent="0.25">
      <c r="A16" s="72" t="s">
        <v>120</v>
      </c>
      <c r="B16" s="73" t="s">
        <v>110</v>
      </c>
      <c r="C16" s="74" t="s">
        <v>111</v>
      </c>
      <c r="D16" s="75">
        <v>50</v>
      </c>
    </row>
    <row r="17" spans="1:4" x14ac:dyDescent="0.25">
      <c r="A17" s="72" t="s">
        <v>121</v>
      </c>
      <c r="B17" s="73" t="s">
        <v>104</v>
      </c>
      <c r="C17" s="74" t="s">
        <v>105</v>
      </c>
      <c r="D17" s="75">
        <v>45</v>
      </c>
    </row>
    <row r="18" spans="1:4" x14ac:dyDescent="0.25">
      <c r="A18" s="72" t="s">
        <v>122</v>
      </c>
      <c r="B18" s="73" t="s">
        <v>110</v>
      </c>
      <c r="C18" s="74" t="s">
        <v>111</v>
      </c>
      <c r="D18" s="75">
        <v>50</v>
      </c>
    </row>
    <row r="19" spans="1:4" x14ac:dyDescent="0.25">
      <c r="A19" s="72" t="s">
        <v>123</v>
      </c>
      <c r="B19" s="73" t="s">
        <v>104</v>
      </c>
      <c r="C19" s="74" t="s">
        <v>105</v>
      </c>
      <c r="D19" s="75">
        <v>45</v>
      </c>
    </row>
    <row r="20" spans="1:4" x14ac:dyDescent="0.25">
      <c r="A20" s="72" t="s">
        <v>124</v>
      </c>
      <c r="B20" s="73" t="s">
        <v>110</v>
      </c>
      <c r="C20" s="74" t="s">
        <v>111</v>
      </c>
      <c r="D20" s="75">
        <v>50</v>
      </c>
    </row>
    <row r="21" spans="1:4" x14ac:dyDescent="0.25">
      <c r="A21" s="72" t="s">
        <v>125</v>
      </c>
      <c r="B21" s="73" t="s">
        <v>110</v>
      </c>
      <c r="C21" s="74" t="s">
        <v>111</v>
      </c>
      <c r="D21" s="75">
        <v>50</v>
      </c>
    </row>
    <row r="22" spans="1:4" x14ac:dyDescent="0.25">
      <c r="A22" s="72" t="s">
        <v>126</v>
      </c>
      <c r="B22" s="73" t="s">
        <v>104</v>
      </c>
      <c r="C22" s="74" t="s">
        <v>105</v>
      </c>
      <c r="D22" s="75">
        <v>40</v>
      </c>
    </row>
    <row r="23" spans="1:4" x14ac:dyDescent="0.25">
      <c r="A23" s="72" t="s">
        <v>127</v>
      </c>
      <c r="B23" s="73" t="s">
        <v>110</v>
      </c>
      <c r="C23" s="74" t="s">
        <v>111</v>
      </c>
      <c r="D23" s="75">
        <v>55</v>
      </c>
    </row>
    <row r="24" spans="1:4" x14ac:dyDescent="0.25">
      <c r="A24" s="72" t="s">
        <v>128</v>
      </c>
      <c r="B24" s="73" t="s">
        <v>110</v>
      </c>
      <c r="C24" s="74" t="s">
        <v>111</v>
      </c>
      <c r="D24" s="75">
        <v>60</v>
      </c>
    </row>
    <row r="25" spans="1:4" x14ac:dyDescent="0.25">
      <c r="A25" s="72" t="s">
        <v>129</v>
      </c>
      <c r="B25" s="73" t="s">
        <v>110</v>
      </c>
      <c r="C25" s="74" t="s">
        <v>111</v>
      </c>
      <c r="D25" s="75">
        <v>40</v>
      </c>
    </row>
    <row r="26" spans="1:4" x14ac:dyDescent="0.25">
      <c r="A26" s="72" t="s">
        <v>130</v>
      </c>
      <c r="B26" s="73" t="s">
        <v>104</v>
      </c>
      <c r="C26" s="74" t="s">
        <v>105</v>
      </c>
      <c r="D26" s="75">
        <v>40</v>
      </c>
    </row>
    <row r="27" spans="1:4" x14ac:dyDescent="0.25">
      <c r="A27" s="72" t="s">
        <v>131</v>
      </c>
      <c r="B27" s="73" t="s">
        <v>104</v>
      </c>
      <c r="C27" s="74" t="s">
        <v>105</v>
      </c>
      <c r="D27" s="75">
        <v>40</v>
      </c>
    </row>
    <row r="28" spans="1:4" ht="13.5" thickBot="1" x14ac:dyDescent="0.3">
      <c r="A28" s="76" t="s">
        <v>132</v>
      </c>
      <c r="B28" s="77" t="s">
        <v>110</v>
      </c>
      <c r="C28" s="78" t="s">
        <v>111</v>
      </c>
      <c r="D28" s="79">
        <v>55</v>
      </c>
    </row>
    <row r="29" spans="1:4" x14ac:dyDescent="0.25">
      <c r="A29" s="72" t="s">
        <v>133</v>
      </c>
      <c r="B29" s="73" t="s">
        <v>104</v>
      </c>
      <c r="C29" s="74" t="s">
        <v>105</v>
      </c>
      <c r="D29" s="75">
        <v>50</v>
      </c>
    </row>
    <row r="30" spans="1:4" x14ac:dyDescent="0.25">
      <c r="A30" s="72" t="s">
        <v>134</v>
      </c>
      <c r="B30" s="73" t="s">
        <v>104</v>
      </c>
      <c r="C30" s="74" t="s">
        <v>105</v>
      </c>
      <c r="D30" s="75">
        <v>40</v>
      </c>
    </row>
    <row r="31" spans="1:4" ht="13.5" thickBot="1" x14ac:dyDescent="0.3">
      <c r="A31" s="76" t="s">
        <v>135</v>
      </c>
      <c r="B31" s="77" t="s">
        <v>104</v>
      </c>
      <c r="C31" s="78" t="s">
        <v>105</v>
      </c>
      <c r="D31" s="79">
        <v>45</v>
      </c>
    </row>
    <row r="32" spans="1:4" x14ac:dyDescent="0.25">
      <c r="A32" s="72" t="s">
        <v>136</v>
      </c>
      <c r="B32" s="73" t="s">
        <v>104</v>
      </c>
      <c r="C32" s="74" t="s">
        <v>105</v>
      </c>
      <c r="D32" s="75">
        <v>60</v>
      </c>
    </row>
    <row r="33" spans="1:4" ht="13.5" thickBot="1" x14ac:dyDescent="0.3">
      <c r="A33" s="76" t="s">
        <v>137</v>
      </c>
      <c r="B33" s="77" t="s">
        <v>110</v>
      </c>
      <c r="C33" s="78" t="s">
        <v>111</v>
      </c>
      <c r="D33" s="79">
        <v>65</v>
      </c>
    </row>
    <row r="34" spans="1:4" x14ac:dyDescent="0.25">
      <c r="A34" s="72" t="s">
        <v>138</v>
      </c>
      <c r="B34" s="73" t="s">
        <v>104</v>
      </c>
      <c r="C34" s="74" t="s">
        <v>105</v>
      </c>
      <c r="D34" s="75">
        <v>50</v>
      </c>
    </row>
    <row r="35" spans="1:4" x14ac:dyDescent="0.25">
      <c r="A35" s="72" t="s">
        <v>139</v>
      </c>
      <c r="B35" s="73" t="s">
        <v>110</v>
      </c>
      <c r="C35" s="74" t="s">
        <v>111</v>
      </c>
      <c r="D35" s="75">
        <v>50</v>
      </c>
    </row>
    <row r="36" spans="1:4" x14ac:dyDescent="0.25">
      <c r="A36" s="72" t="s">
        <v>140</v>
      </c>
      <c r="B36" s="73" t="s">
        <v>110</v>
      </c>
      <c r="C36" s="74" t="s">
        <v>111</v>
      </c>
      <c r="D36" s="75">
        <v>50</v>
      </c>
    </row>
    <row r="37" spans="1:4" x14ac:dyDescent="0.25">
      <c r="A37" s="72" t="s">
        <v>141</v>
      </c>
      <c r="B37" s="73" t="s">
        <v>104</v>
      </c>
      <c r="C37" s="74" t="s">
        <v>105</v>
      </c>
      <c r="D37" s="75">
        <v>45</v>
      </c>
    </row>
    <row r="38" spans="1:4" ht="13.5" thickBot="1" x14ac:dyDescent="0.3">
      <c r="A38" s="76" t="s">
        <v>142</v>
      </c>
      <c r="B38" s="77" t="s">
        <v>104</v>
      </c>
      <c r="C38" s="78" t="s">
        <v>105</v>
      </c>
      <c r="D38" s="79">
        <v>50</v>
      </c>
    </row>
    <row r="39" spans="1:4" x14ac:dyDescent="0.25">
      <c r="A39" s="72" t="s">
        <v>143</v>
      </c>
      <c r="B39" s="73" t="s">
        <v>104</v>
      </c>
      <c r="C39" s="74" t="s">
        <v>105</v>
      </c>
      <c r="D39" s="75">
        <v>40</v>
      </c>
    </row>
    <row r="40" spans="1:4" x14ac:dyDescent="0.25">
      <c r="A40" s="72" t="s">
        <v>91</v>
      </c>
      <c r="B40" s="73" t="s">
        <v>104</v>
      </c>
      <c r="C40" s="74" t="s">
        <v>105</v>
      </c>
      <c r="D40" s="75">
        <v>55</v>
      </c>
    </row>
    <row r="41" spans="1:4" x14ac:dyDescent="0.25">
      <c r="A41" s="72" t="s">
        <v>144</v>
      </c>
      <c r="B41" s="73" t="s">
        <v>104</v>
      </c>
      <c r="C41" s="74" t="s">
        <v>105</v>
      </c>
      <c r="D41" s="75">
        <v>50</v>
      </c>
    </row>
    <row r="42" spans="1:4" ht="13.5" thickBot="1" x14ac:dyDescent="0.3">
      <c r="A42" s="76" t="s">
        <v>145</v>
      </c>
      <c r="B42" s="77" t="s">
        <v>104</v>
      </c>
      <c r="C42" s="78" t="s">
        <v>105</v>
      </c>
      <c r="D42" s="79">
        <v>45</v>
      </c>
    </row>
    <row r="43" spans="1:4" x14ac:dyDescent="0.25">
      <c r="A43" s="72" t="s">
        <v>146</v>
      </c>
      <c r="B43" s="73" t="s">
        <v>104</v>
      </c>
      <c r="C43" s="74" t="s">
        <v>105</v>
      </c>
      <c r="D43" s="75">
        <v>50</v>
      </c>
    </row>
    <row r="44" spans="1:4" x14ac:dyDescent="0.25">
      <c r="A44" s="72" t="s">
        <v>147</v>
      </c>
      <c r="B44" s="73" t="s">
        <v>104</v>
      </c>
      <c r="C44" s="74" t="s">
        <v>105</v>
      </c>
      <c r="D44" s="75">
        <v>45</v>
      </c>
    </row>
    <row r="45" spans="1:4" x14ac:dyDescent="0.25">
      <c r="A45" s="72" t="s">
        <v>148</v>
      </c>
      <c r="B45" s="73" t="s">
        <v>104</v>
      </c>
      <c r="C45" s="74" t="s">
        <v>105</v>
      </c>
      <c r="D45" s="75">
        <v>55</v>
      </c>
    </row>
    <row r="46" spans="1:4" x14ac:dyDescent="0.25">
      <c r="A46" s="72" t="s">
        <v>149</v>
      </c>
      <c r="B46" s="73" t="s">
        <v>104</v>
      </c>
      <c r="C46" s="74" t="s">
        <v>105</v>
      </c>
      <c r="D46" s="75">
        <v>40</v>
      </c>
    </row>
    <row r="47" spans="1:4" x14ac:dyDescent="0.25">
      <c r="A47" s="72" t="s">
        <v>150</v>
      </c>
      <c r="B47" s="73" t="s">
        <v>104</v>
      </c>
      <c r="C47" s="74" t="s">
        <v>105</v>
      </c>
      <c r="D47" s="75">
        <v>45</v>
      </c>
    </row>
    <row r="48" spans="1:4" x14ac:dyDescent="0.25">
      <c r="A48" s="72" t="s">
        <v>151</v>
      </c>
      <c r="B48" s="73" t="s">
        <v>110</v>
      </c>
      <c r="C48" s="74" t="s">
        <v>111</v>
      </c>
      <c r="D48" s="75">
        <v>45</v>
      </c>
    </row>
    <row r="49" spans="1:4" x14ac:dyDescent="0.25">
      <c r="A49" s="72" t="s">
        <v>152</v>
      </c>
      <c r="B49" s="73" t="s">
        <v>104</v>
      </c>
      <c r="C49" s="74" t="s">
        <v>105</v>
      </c>
      <c r="D49" s="75">
        <v>50</v>
      </c>
    </row>
    <row r="50" spans="1:4" x14ac:dyDescent="0.25">
      <c r="A50" s="72" t="s">
        <v>153</v>
      </c>
      <c r="B50" s="73" t="s">
        <v>104</v>
      </c>
      <c r="C50" s="74" t="s">
        <v>105</v>
      </c>
      <c r="D50" s="75">
        <v>45</v>
      </c>
    </row>
    <row r="51" spans="1:4" ht="13.5" thickBot="1" x14ac:dyDescent="0.3">
      <c r="A51" s="76" t="s">
        <v>154</v>
      </c>
      <c r="B51" s="77" t="s">
        <v>110</v>
      </c>
      <c r="C51" s="78" t="s">
        <v>111</v>
      </c>
      <c r="D51" s="79">
        <v>50</v>
      </c>
    </row>
    <row r="52" spans="1:4" x14ac:dyDescent="0.25">
      <c r="A52" s="72" t="s">
        <v>155</v>
      </c>
      <c r="B52" s="73" t="s">
        <v>110</v>
      </c>
      <c r="C52" s="74" t="s">
        <v>111</v>
      </c>
      <c r="D52" s="75">
        <v>45</v>
      </c>
    </row>
    <row r="53" spans="1:4" ht="13.5" thickBot="1" x14ac:dyDescent="0.3">
      <c r="A53" s="76" t="s">
        <v>156</v>
      </c>
      <c r="B53" s="77" t="s">
        <v>104</v>
      </c>
      <c r="C53" s="78" t="s">
        <v>105</v>
      </c>
      <c r="D53" s="79">
        <v>50</v>
      </c>
    </row>
    <row r="54" spans="1:4" x14ac:dyDescent="0.25">
      <c r="A54" s="72" t="s">
        <v>157</v>
      </c>
      <c r="B54" s="73" t="s">
        <v>110</v>
      </c>
      <c r="C54" s="74" t="s">
        <v>111</v>
      </c>
      <c r="D54" s="75">
        <v>55</v>
      </c>
    </row>
    <row r="55" spans="1:4" ht="13.5" thickBot="1" x14ac:dyDescent="0.3">
      <c r="A55" s="76" t="s">
        <v>158</v>
      </c>
      <c r="B55" s="77" t="s">
        <v>104</v>
      </c>
      <c r="C55" s="78" t="s">
        <v>105</v>
      </c>
      <c r="D55" s="79">
        <v>45</v>
      </c>
    </row>
    <row r="56" spans="1:4" x14ac:dyDescent="0.25">
      <c r="A56" s="72" t="s">
        <v>159</v>
      </c>
      <c r="B56" s="73" t="s">
        <v>104</v>
      </c>
      <c r="C56" s="74" t="s">
        <v>105</v>
      </c>
      <c r="D56" s="75">
        <v>45</v>
      </c>
    </row>
    <row r="57" spans="1:4" x14ac:dyDescent="0.25">
      <c r="A57" s="72" t="s">
        <v>160</v>
      </c>
      <c r="B57" s="73" t="s">
        <v>104</v>
      </c>
      <c r="C57" s="74" t="s">
        <v>105</v>
      </c>
      <c r="D57" s="75">
        <v>40</v>
      </c>
    </row>
    <row r="58" spans="1:4" x14ac:dyDescent="0.25">
      <c r="A58" s="72" t="s">
        <v>161</v>
      </c>
      <c r="B58" s="73" t="s">
        <v>104</v>
      </c>
      <c r="C58" s="74" t="s">
        <v>105</v>
      </c>
      <c r="D58" s="75">
        <v>50</v>
      </c>
    </row>
    <row r="59" spans="1:4" x14ac:dyDescent="0.25">
      <c r="A59" s="72" t="s">
        <v>162</v>
      </c>
      <c r="B59" s="73" t="s">
        <v>104</v>
      </c>
      <c r="C59" s="74" t="s">
        <v>105</v>
      </c>
      <c r="D59" s="75">
        <v>40</v>
      </c>
    </row>
    <row r="60" spans="1:4" x14ac:dyDescent="0.25">
      <c r="A60" s="72" t="s">
        <v>163</v>
      </c>
      <c r="B60" s="73" t="s">
        <v>104</v>
      </c>
      <c r="C60" s="74" t="s">
        <v>105</v>
      </c>
      <c r="D60" s="75">
        <v>50</v>
      </c>
    </row>
    <row r="61" spans="1:4" x14ac:dyDescent="0.25">
      <c r="A61" s="72" t="s">
        <v>164</v>
      </c>
      <c r="B61" s="73" t="s">
        <v>104</v>
      </c>
      <c r="C61" s="74" t="s">
        <v>105</v>
      </c>
      <c r="D61" s="75">
        <v>65</v>
      </c>
    </row>
    <row r="62" spans="1:4" ht="25.5" x14ac:dyDescent="0.25">
      <c r="A62" s="72" t="s">
        <v>165</v>
      </c>
      <c r="B62" s="73" t="s">
        <v>104</v>
      </c>
      <c r="C62" s="74" t="s">
        <v>105</v>
      </c>
      <c r="D62" s="75">
        <v>50</v>
      </c>
    </row>
    <row r="63" spans="1:4" ht="13.5" thickBot="1" x14ac:dyDescent="0.3">
      <c r="A63" s="76" t="s">
        <v>166</v>
      </c>
      <c r="B63" s="77" t="s">
        <v>110</v>
      </c>
      <c r="C63" s="78" t="s">
        <v>111</v>
      </c>
      <c r="D63" s="79">
        <v>60</v>
      </c>
    </row>
    <row r="64" spans="1:4" x14ac:dyDescent="0.25">
      <c r="A64" s="72" t="s">
        <v>167</v>
      </c>
      <c r="B64" s="73" t="s">
        <v>110</v>
      </c>
      <c r="C64" s="74" t="s">
        <v>111</v>
      </c>
      <c r="D64" s="75">
        <v>65</v>
      </c>
    </row>
    <row r="65" spans="1:4" x14ac:dyDescent="0.25">
      <c r="A65" s="72" t="s">
        <v>168</v>
      </c>
      <c r="B65" s="73" t="s">
        <v>104</v>
      </c>
      <c r="C65" s="74" t="s">
        <v>105</v>
      </c>
      <c r="D65" s="75">
        <v>35</v>
      </c>
    </row>
    <row r="66" spans="1:4" x14ac:dyDescent="0.25">
      <c r="A66" s="72" t="s">
        <v>169</v>
      </c>
      <c r="B66" s="73" t="s">
        <v>104</v>
      </c>
      <c r="C66" s="74" t="s">
        <v>105</v>
      </c>
      <c r="D66" s="75">
        <v>40</v>
      </c>
    </row>
    <row r="67" spans="1:4" x14ac:dyDescent="0.25">
      <c r="A67" s="72" t="s">
        <v>170</v>
      </c>
      <c r="B67" s="73" t="s">
        <v>110</v>
      </c>
      <c r="C67" s="74" t="s">
        <v>111</v>
      </c>
      <c r="D67" s="75">
        <v>55</v>
      </c>
    </row>
    <row r="68" spans="1:4" ht="13.5" thickBot="1" x14ac:dyDescent="0.3">
      <c r="A68" s="76" t="s">
        <v>171</v>
      </c>
      <c r="B68" s="77" t="s">
        <v>104</v>
      </c>
      <c r="C68" s="78" t="s">
        <v>105</v>
      </c>
      <c r="D68" s="79">
        <v>50</v>
      </c>
    </row>
    <row r="69" spans="1:4" x14ac:dyDescent="0.25">
      <c r="A69" s="72" t="s">
        <v>172</v>
      </c>
      <c r="B69" s="73" t="s">
        <v>110</v>
      </c>
      <c r="C69" s="74" t="s">
        <v>111</v>
      </c>
      <c r="D69" s="75">
        <v>45</v>
      </c>
    </row>
    <row r="70" spans="1:4" x14ac:dyDescent="0.25">
      <c r="A70" s="72" t="s">
        <v>173</v>
      </c>
      <c r="B70" s="73" t="s">
        <v>104</v>
      </c>
      <c r="C70" s="74" t="s">
        <v>105</v>
      </c>
      <c r="D70" s="75">
        <v>50</v>
      </c>
    </row>
    <row r="71" spans="1:4" x14ac:dyDescent="0.25">
      <c r="A71" s="72" t="s">
        <v>174</v>
      </c>
      <c r="B71" s="73" t="s">
        <v>110</v>
      </c>
      <c r="C71" s="74" t="s">
        <v>111</v>
      </c>
      <c r="D71" s="75">
        <v>50</v>
      </c>
    </row>
    <row r="72" spans="1:4" x14ac:dyDescent="0.25">
      <c r="A72" s="72" t="s">
        <v>175</v>
      </c>
      <c r="B72" s="73" t="s">
        <v>104</v>
      </c>
      <c r="C72" s="74" t="s">
        <v>105</v>
      </c>
      <c r="D72" s="75">
        <v>40</v>
      </c>
    </row>
    <row r="73" spans="1:4" x14ac:dyDescent="0.25">
      <c r="A73" s="67" t="s">
        <v>176</v>
      </c>
      <c r="B73" s="73" t="s">
        <v>110</v>
      </c>
      <c r="C73" s="74" t="s">
        <v>111</v>
      </c>
      <c r="D73" s="75">
        <v>60</v>
      </c>
    </row>
    <row r="74" spans="1:4" x14ac:dyDescent="0.25">
      <c r="A74" s="72" t="s">
        <v>177</v>
      </c>
      <c r="B74" s="73" t="s">
        <v>110</v>
      </c>
      <c r="C74" s="74" t="s">
        <v>111</v>
      </c>
      <c r="D74" s="75">
        <v>50</v>
      </c>
    </row>
    <row r="75" spans="1:4" x14ac:dyDescent="0.25">
      <c r="A75" s="72" t="s">
        <v>178</v>
      </c>
      <c r="B75" s="73" t="s">
        <v>104</v>
      </c>
      <c r="C75" s="74" t="s">
        <v>105</v>
      </c>
      <c r="D75" s="75">
        <v>45</v>
      </c>
    </row>
    <row r="76" spans="1:4" x14ac:dyDescent="0.25">
      <c r="A76" s="72" t="s">
        <v>179</v>
      </c>
      <c r="B76" s="73" t="s">
        <v>104</v>
      </c>
      <c r="C76" s="74" t="s">
        <v>105</v>
      </c>
      <c r="D76" s="75">
        <v>45</v>
      </c>
    </row>
    <row r="77" spans="1:4" x14ac:dyDescent="0.25">
      <c r="A77" s="72" t="s">
        <v>180</v>
      </c>
      <c r="B77" s="73" t="s">
        <v>110</v>
      </c>
      <c r="C77" s="74" t="s">
        <v>111</v>
      </c>
      <c r="D77" s="75">
        <v>45</v>
      </c>
    </row>
    <row r="78" spans="1:4" x14ac:dyDescent="0.25">
      <c r="A78" s="72" t="s">
        <v>181</v>
      </c>
      <c r="B78" s="73" t="s">
        <v>110</v>
      </c>
      <c r="C78" s="74" t="s">
        <v>111</v>
      </c>
      <c r="D78" s="75">
        <v>55</v>
      </c>
    </row>
    <row r="79" spans="1:4" ht="25.5" x14ac:dyDescent="0.25">
      <c r="A79" s="72" t="s">
        <v>182</v>
      </c>
      <c r="B79" s="73" t="s">
        <v>110</v>
      </c>
      <c r="C79" s="74" t="s">
        <v>111</v>
      </c>
      <c r="D79" s="75">
        <v>60</v>
      </c>
    </row>
    <row r="80" spans="1:4" ht="25.5" x14ac:dyDescent="0.25">
      <c r="A80" s="72" t="s">
        <v>183</v>
      </c>
      <c r="B80" s="73" t="s">
        <v>110</v>
      </c>
      <c r="C80" s="74" t="s">
        <v>111</v>
      </c>
      <c r="D80" s="75">
        <v>65</v>
      </c>
    </row>
    <row r="81" spans="1:4" ht="25.5" x14ac:dyDescent="0.25">
      <c r="A81" s="72" t="s">
        <v>184</v>
      </c>
      <c r="B81" s="73" t="s">
        <v>104</v>
      </c>
      <c r="C81" s="74" t="s">
        <v>105</v>
      </c>
      <c r="D81" s="75">
        <v>45</v>
      </c>
    </row>
    <row r="82" spans="1:4" x14ac:dyDescent="0.25">
      <c r="A82" s="72" t="s">
        <v>185</v>
      </c>
      <c r="B82" s="73" t="s">
        <v>104</v>
      </c>
      <c r="C82" s="74" t="s">
        <v>105</v>
      </c>
      <c r="D82" s="75">
        <v>55</v>
      </c>
    </row>
    <row r="83" spans="1:4" x14ac:dyDescent="0.25">
      <c r="A83" s="72" t="s">
        <v>186</v>
      </c>
      <c r="B83" s="73" t="s">
        <v>104</v>
      </c>
      <c r="C83" s="74" t="s">
        <v>105</v>
      </c>
      <c r="D83" s="75">
        <v>45</v>
      </c>
    </row>
    <row r="84" spans="1:4" x14ac:dyDescent="0.25">
      <c r="A84" s="72" t="s">
        <v>187</v>
      </c>
      <c r="B84" s="73" t="s">
        <v>110</v>
      </c>
      <c r="C84" s="74" t="s">
        <v>111</v>
      </c>
      <c r="D84" s="75">
        <v>50</v>
      </c>
    </row>
    <row r="85" spans="1:4" x14ac:dyDescent="0.25">
      <c r="A85" s="72" t="s">
        <v>188</v>
      </c>
      <c r="B85" s="73" t="s">
        <v>104</v>
      </c>
      <c r="C85" s="74" t="s">
        <v>105</v>
      </c>
      <c r="D85" s="75">
        <v>60</v>
      </c>
    </row>
    <row r="86" spans="1:4" x14ac:dyDescent="0.25">
      <c r="A86" s="72" t="s">
        <v>189</v>
      </c>
      <c r="B86" s="73" t="s">
        <v>104</v>
      </c>
      <c r="C86" s="74" t="s">
        <v>105</v>
      </c>
      <c r="D86" s="75">
        <v>40</v>
      </c>
    </row>
    <row r="87" spans="1:4" x14ac:dyDescent="0.25">
      <c r="A87" s="72" t="s">
        <v>190</v>
      </c>
      <c r="B87" s="73" t="s">
        <v>104</v>
      </c>
      <c r="C87" s="74" t="s">
        <v>105</v>
      </c>
      <c r="D87" s="75">
        <v>45</v>
      </c>
    </row>
    <row r="88" spans="1:4" ht="13.5" thickBot="1" x14ac:dyDescent="0.3">
      <c r="A88" s="76" t="s">
        <v>191</v>
      </c>
      <c r="B88" s="77" t="s">
        <v>104</v>
      </c>
      <c r="C88" s="78" t="s">
        <v>105</v>
      </c>
      <c r="D88" s="79">
        <v>40</v>
      </c>
    </row>
    <row r="89" spans="1:4" x14ac:dyDescent="0.25">
      <c r="A89" s="72" t="s">
        <v>192</v>
      </c>
      <c r="B89" s="73" t="s">
        <v>110</v>
      </c>
      <c r="C89" s="74" t="s">
        <v>111</v>
      </c>
      <c r="D89" s="75">
        <v>45</v>
      </c>
    </row>
    <row r="90" spans="1:4" x14ac:dyDescent="0.25">
      <c r="A90" s="72" t="s">
        <v>193</v>
      </c>
      <c r="B90" s="73" t="s">
        <v>110</v>
      </c>
      <c r="C90" s="74" t="s">
        <v>111</v>
      </c>
      <c r="D90" s="75">
        <v>50</v>
      </c>
    </row>
    <row r="91" spans="1:4" x14ac:dyDescent="0.25">
      <c r="A91" s="72" t="s">
        <v>194</v>
      </c>
      <c r="B91" s="73" t="s">
        <v>110</v>
      </c>
      <c r="C91" s="74" t="s">
        <v>111</v>
      </c>
      <c r="D91" s="75">
        <v>55</v>
      </c>
    </row>
    <row r="92" spans="1:4" x14ac:dyDescent="0.25">
      <c r="A92" s="72" t="s">
        <v>195</v>
      </c>
      <c r="B92" s="73" t="s">
        <v>104</v>
      </c>
      <c r="C92" s="74" t="s">
        <v>105</v>
      </c>
      <c r="D92" s="75">
        <v>45</v>
      </c>
    </row>
    <row r="93" spans="1:4" x14ac:dyDescent="0.25">
      <c r="A93" s="72" t="s">
        <v>196</v>
      </c>
      <c r="B93" s="73" t="s">
        <v>104</v>
      </c>
      <c r="C93" s="74" t="s">
        <v>105</v>
      </c>
      <c r="D93" s="75">
        <v>45</v>
      </c>
    </row>
    <row r="94" spans="1:4" x14ac:dyDescent="0.25">
      <c r="A94" s="72" t="s">
        <v>197</v>
      </c>
      <c r="B94" s="73" t="s">
        <v>198</v>
      </c>
      <c r="C94" s="74" t="s">
        <v>199</v>
      </c>
      <c r="D94" s="75">
        <v>70</v>
      </c>
    </row>
    <row r="95" spans="1:4" x14ac:dyDescent="0.25">
      <c r="A95" s="72" t="s">
        <v>200</v>
      </c>
      <c r="B95" s="73" t="s">
        <v>104</v>
      </c>
      <c r="C95" s="74" t="s">
        <v>105</v>
      </c>
      <c r="D95" s="75">
        <v>40</v>
      </c>
    </row>
    <row r="96" spans="1:4" x14ac:dyDescent="0.25">
      <c r="A96" s="72" t="s">
        <v>201</v>
      </c>
      <c r="B96" s="73" t="s">
        <v>104</v>
      </c>
      <c r="C96" s="74" t="s">
        <v>105</v>
      </c>
      <c r="D96" s="75">
        <v>45</v>
      </c>
    </row>
    <row r="97" spans="1:4" ht="13.5" thickBot="1" x14ac:dyDescent="0.3">
      <c r="A97" s="76" t="s">
        <v>202</v>
      </c>
      <c r="B97" s="77" t="s">
        <v>104</v>
      </c>
      <c r="C97" s="78" t="s">
        <v>105</v>
      </c>
      <c r="D97" s="79">
        <v>55</v>
      </c>
    </row>
    <row r="98" spans="1:4" x14ac:dyDescent="0.25">
      <c r="A98" s="72" t="s">
        <v>203</v>
      </c>
      <c r="B98" s="73" t="s">
        <v>104</v>
      </c>
      <c r="C98" s="74" t="s">
        <v>105</v>
      </c>
      <c r="D98" s="75">
        <v>45</v>
      </c>
    </row>
    <row r="99" spans="1:4" x14ac:dyDescent="0.25">
      <c r="A99" s="72" t="s">
        <v>204</v>
      </c>
      <c r="B99" s="73" t="s">
        <v>104</v>
      </c>
      <c r="C99" s="74" t="s">
        <v>105</v>
      </c>
      <c r="D99" s="75">
        <v>40</v>
      </c>
    </row>
    <row r="100" spans="1:4" x14ac:dyDescent="0.25">
      <c r="A100" s="72" t="s">
        <v>205</v>
      </c>
      <c r="B100" s="73" t="s">
        <v>104</v>
      </c>
      <c r="C100" s="74" t="s">
        <v>105</v>
      </c>
      <c r="D100" s="75">
        <v>45</v>
      </c>
    </row>
    <row r="101" spans="1:4" x14ac:dyDescent="0.25">
      <c r="A101" s="72" t="s">
        <v>206</v>
      </c>
      <c r="B101" s="73" t="s">
        <v>110</v>
      </c>
      <c r="C101" s="74" t="s">
        <v>111</v>
      </c>
      <c r="D101" s="75">
        <v>45</v>
      </c>
    </row>
    <row r="102" spans="1:4" x14ac:dyDescent="0.25">
      <c r="A102" s="72" t="s">
        <v>207</v>
      </c>
      <c r="B102" s="73" t="s">
        <v>110</v>
      </c>
      <c r="C102" s="74" t="s">
        <v>111</v>
      </c>
      <c r="D102" s="75">
        <v>45</v>
      </c>
    </row>
    <row r="103" spans="1:4" x14ac:dyDescent="0.25">
      <c r="A103" s="72" t="s">
        <v>208</v>
      </c>
      <c r="B103" s="73" t="s">
        <v>110</v>
      </c>
      <c r="C103" s="74" t="s">
        <v>111</v>
      </c>
      <c r="D103" s="75">
        <v>55</v>
      </c>
    </row>
    <row r="104" spans="1:4" x14ac:dyDescent="0.25">
      <c r="A104" s="72" t="s">
        <v>209</v>
      </c>
      <c r="B104" s="73" t="s">
        <v>104</v>
      </c>
      <c r="C104" s="74" t="s">
        <v>105</v>
      </c>
      <c r="D104" s="75">
        <v>50</v>
      </c>
    </row>
    <row r="105" spans="1:4" x14ac:dyDescent="0.25">
      <c r="A105" s="72" t="s">
        <v>210</v>
      </c>
      <c r="B105" s="73" t="s">
        <v>104</v>
      </c>
      <c r="C105" s="74" t="s">
        <v>105</v>
      </c>
      <c r="D105" s="75">
        <v>50</v>
      </c>
    </row>
    <row r="106" spans="1:4" x14ac:dyDescent="0.25">
      <c r="A106" s="72" t="s">
        <v>211</v>
      </c>
      <c r="B106" s="73" t="s">
        <v>104</v>
      </c>
      <c r="C106" s="74" t="s">
        <v>105</v>
      </c>
      <c r="D106" s="75">
        <v>50</v>
      </c>
    </row>
    <row r="107" spans="1:4" x14ac:dyDescent="0.25">
      <c r="A107" s="72" t="s">
        <v>212</v>
      </c>
      <c r="B107" s="73" t="s">
        <v>104</v>
      </c>
      <c r="C107" s="74" t="s">
        <v>105</v>
      </c>
      <c r="D107" s="75">
        <v>40</v>
      </c>
    </row>
    <row r="108" spans="1:4" x14ac:dyDescent="0.25">
      <c r="A108" s="72" t="s">
        <v>213</v>
      </c>
      <c r="B108" s="73" t="s">
        <v>110</v>
      </c>
      <c r="C108" s="74" t="s">
        <v>111</v>
      </c>
      <c r="D108" s="75">
        <v>55</v>
      </c>
    </row>
    <row r="109" spans="1:4" x14ac:dyDescent="0.25">
      <c r="A109" s="72" t="s">
        <v>214</v>
      </c>
      <c r="B109" s="73" t="s">
        <v>110</v>
      </c>
      <c r="C109" s="74" t="s">
        <v>111</v>
      </c>
      <c r="D109" s="75">
        <v>50</v>
      </c>
    </row>
    <row r="110" spans="1:4" x14ac:dyDescent="0.25">
      <c r="A110" s="72" t="s">
        <v>215</v>
      </c>
      <c r="B110" s="73" t="s">
        <v>104</v>
      </c>
      <c r="C110" s="74" t="s">
        <v>105</v>
      </c>
      <c r="D110" s="75">
        <v>45</v>
      </c>
    </row>
    <row r="111" spans="1:4" x14ac:dyDescent="0.25">
      <c r="A111" s="72" t="s">
        <v>216</v>
      </c>
      <c r="B111" s="73" t="s">
        <v>104</v>
      </c>
      <c r="C111" s="74" t="s">
        <v>105</v>
      </c>
      <c r="D111" s="75">
        <v>45</v>
      </c>
    </row>
    <row r="112" spans="1:4" x14ac:dyDescent="0.25">
      <c r="A112" s="72" t="s">
        <v>217</v>
      </c>
      <c r="B112" s="73" t="s">
        <v>104</v>
      </c>
      <c r="C112" s="74" t="s">
        <v>105</v>
      </c>
      <c r="D112" s="75">
        <v>40</v>
      </c>
    </row>
    <row r="113" spans="1:4" x14ac:dyDescent="0.25">
      <c r="A113" s="72" t="s">
        <v>218</v>
      </c>
      <c r="B113" s="73" t="s">
        <v>110</v>
      </c>
      <c r="C113" s="74" t="s">
        <v>111</v>
      </c>
      <c r="D113" s="75">
        <v>50</v>
      </c>
    </row>
    <row r="114" spans="1:4" ht="13.5" thickBot="1" x14ac:dyDescent="0.3">
      <c r="A114" s="76" t="s">
        <v>219</v>
      </c>
      <c r="B114" s="77" t="s">
        <v>110</v>
      </c>
      <c r="C114" s="78" t="s">
        <v>111</v>
      </c>
      <c r="D114" s="79">
        <v>55</v>
      </c>
    </row>
    <row r="115" spans="1:4" x14ac:dyDescent="0.25">
      <c r="A115" s="72" t="s">
        <v>220</v>
      </c>
      <c r="B115" s="73" t="s">
        <v>110</v>
      </c>
      <c r="C115" s="74" t="s">
        <v>111</v>
      </c>
      <c r="D115" s="75">
        <v>50</v>
      </c>
    </row>
    <row r="116" spans="1:4" x14ac:dyDescent="0.25">
      <c r="A116" s="72" t="s">
        <v>221</v>
      </c>
      <c r="B116" s="73" t="s">
        <v>104</v>
      </c>
      <c r="C116" s="74" t="s">
        <v>105</v>
      </c>
      <c r="D116" s="75">
        <v>45</v>
      </c>
    </row>
    <row r="117" spans="1:4" x14ac:dyDescent="0.25">
      <c r="A117" s="72" t="s">
        <v>222</v>
      </c>
      <c r="B117" s="73" t="s">
        <v>110</v>
      </c>
      <c r="C117" s="74" t="s">
        <v>111</v>
      </c>
      <c r="D117" s="75">
        <v>50</v>
      </c>
    </row>
    <row r="118" spans="1:4" x14ac:dyDescent="0.25">
      <c r="A118" s="72" t="s">
        <v>223</v>
      </c>
      <c r="B118" s="73" t="s">
        <v>104</v>
      </c>
      <c r="C118" s="74" t="s">
        <v>105</v>
      </c>
      <c r="D118" s="75">
        <v>50</v>
      </c>
    </row>
    <row r="119" spans="1:4" x14ac:dyDescent="0.25">
      <c r="A119" s="72" t="s">
        <v>224</v>
      </c>
      <c r="B119" s="73" t="s">
        <v>104</v>
      </c>
      <c r="C119" s="74" t="s">
        <v>105</v>
      </c>
      <c r="D119" s="75">
        <v>50</v>
      </c>
    </row>
    <row r="120" spans="1:4" x14ac:dyDescent="0.25">
      <c r="A120" s="72" t="s">
        <v>225</v>
      </c>
      <c r="B120" s="73" t="s">
        <v>110</v>
      </c>
      <c r="C120" s="74" t="s">
        <v>111</v>
      </c>
      <c r="D120" s="75">
        <v>45</v>
      </c>
    </row>
    <row r="121" spans="1:4" x14ac:dyDescent="0.25">
      <c r="A121" s="72" t="s">
        <v>226</v>
      </c>
      <c r="B121" s="73" t="s">
        <v>104</v>
      </c>
      <c r="C121" s="74" t="s">
        <v>105</v>
      </c>
      <c r="D121" s="75">
        <v>50</v>
      </c>
    </row>
    <row r="122" spans="1:4" x14ac:dyDescent="0.25">
      <c r="A122" s="72" t="s">
        <v>227</v>
      </c>
      <c r="B122" s="73" t="s">
        <v>104</v>
      </c>
      <c r="C122" s="74" t="s">
        <v>105</v>
      </c>
      <c r="D122" s="75">
        <v>65</v>
      </c>
    </row>
    <row r="123" spans="1:4" ht="13.5" thickBot="1" x14ac:dyDescent="0.3">
      <c r="A123" s="76" t="s">
        <v>228</v>
      </c>
      <c r="B123" s="77" t="s">
        <v>110</v>
      </c>
      <c r="C123" s="78" t="s">
        <v>111</v>
      </c>
      <c r="D123" s="79">
        <v>65</v>
      </c>
    </row>
    <row r="124" spans="1:4" ht="13.5" thickBot="1" x14ac:dyDescent="0.3">
      <c r="A124" s="76" t="s">
        <v>229</v>
      </c>
      <c r="B124" s="77" t="s">
        <v>104</v>
      </c>
      <c r="C124" s="78" t="s">
        <v>105</v>
      </c>
      <c r="D124" s="79">
        <v>50</v>
      </c>
    </row>
    <row r="125" spans="1:4" x14ac:dyDescent="0.25">
      <c r="A125" s="72" t="s">
        <v>230</v>
      </c>
      <c r="B125" s="73" t="s">
        <v>104</v>
      </c>
      <c r="C125" s="74" t="s">
        <v>105</v>
      </c>
      <c r="D125" s="75">
        <v>40</v>
      </c>
    </row>
    <row r="126" spans="1:4" x14ac:dyDescent="0.25">
      <c r="A126" s="72" t="s">
        <v>231</v>
      </c>
      <c r="B126" s="73" t="s">
        <v>110</v>
      </c>
      <c r="C126" s="74" t="s">
        <v>111</v>
      </c>
      <c r="D126" s="75">
        <v>45</v>
      </c>
    </row>
    <row r="127" spans="1:4" x14ac:dyDescent="0.25">
      <c r="A127" s="72" t="s">
        <v>232</v>
      </c>
      <c r="B127" s="73" t="s">
        <v>110</v>
      </c>
      <c r="C127" s="74" t="s">
        <v>111</v>
      </c>
      <c r="D127" s="75">
        <v>50</v>
      </c>
    </row>
    <row r="128" spans="1:4" x14ac:dyDescent="0.25">
      <c r="A128" s="72" t="s">
        <v>233</v>
      </c>
      <c r="B128" s="73" t="s">
        <v>110</v>
      </c>
      <c r="C128" s="74" t="s">
        <v>111</v>
      </c>
      <c r="D128" s="75">
        <v>52</v>
      </c>
    </row>
    <row r="129" spans="1:4" x14ac:dyDescent="0.25">
      <c r="A129" s="72" t="s">
        <v>234</v>
      </c>
      <c r="B129" s="73" t="s">
        <v>104</v>
      </c>
      <c r="C129" s="74" t="s">
        <v>105</v>
      </c>
      <c r="D129" s="75">
        <v>40</v>
      </c>
    </row>
    <row r="130" spans="1:4" x14ac:dyDescent="0.25">
      <c r="A130" s="72" t="s">
        <v>235</v>
      </c>
      <c r="B130" s="73" t="s">
        <v>104</v>
      </c>
      <c r="C130" s="74" t="s">
        <v>105</v>
      </c>
      <c r="D130" s="75">
        <v>45</v>
      </c>
    </row>
    <row r="131" spans="1:4" ht="13.5" thickBot="1" x14ac:dyDescent="0.3">
      <c r="A131" s="76" t="s">
        <v>236</v>
      </c>
      <c r="B131" s="77" t="s">
        <v>104</v>
      </c>
      <c r="C131" s="78" t="s">
        <v>105</v>
      </c>
      <c r="D131" s="79">
        <v>40</v>
      </c>
    </row>
    <row r="132" spans="1:4" x14ac:dyDescent="0.25">
      <c r="A132" s="72" t="s">
        <v>237</v>
      </c>
      <c r="B132" s="73" t="s">
        <v>104</v>
      </c>
      <c r="C132" s="74" t="s">
        <v>105</v>
      </c>
      <c r="D132" s="75">
        <v>45</v>
      </c>
    </row>
    <row r="133" spans="1:4" x14ac:dyDescent="0.25">
      <c r="A133" s="72" t="s">
        <v>238</v>
      </c>
      <c r="B133" s="73" t="s">
        <v>104</v>
      </c>
      <c r="C133" s="74" t="s">
        <v>105</v>
      </c>
      <c r="D133" s="75">
        <v>50</v>
      </c>
    </row>
    <row r="134" spans="1:4" x14ac:dyDescent="0.25">
      <c r="A134" s="72" t="s">
        <v>239</v>
      </c>
      <c r="B134" s="73" t="s">
        <v>104</v>
      </c>
      <c r="C134" s="74" t="s">
        <v>105</v>
      </c>
      <c r="D134" s="75">
        <v>40</v>
      </c>
    </row>
    <row r="135" spans="1:4" x14ac:dyDescent="0.25">
      <c r="A135" s="72" t="s">
        <v>240</v>
      </c>
      <c r="B135" s="73" t="s">
        <v>104</v>
      </c>
      <c r="C135" s="74" t="s">
        <v>105</v>
      </c>
      <c r="D135" s="75">
        <v>45</v>
      </c>
    </row>
    <row r="136" spans="1:4" ht="13.5" thickBot="1" x14ac:dyDescent="0.3">
      <c r="A136" s="76" t="s">
        <v>241</v>
      </c>
      <c r="B136" s="77" t="s">
        <v>110</v>
      </c>
      <c r="C136" s="78" t="s">
        <v>111</v>
      </c>
      <c r="D136" s="79">
        <v>55</v>
      </c>
    </row>
    <row r="137" spans="1:4" ht="13.5" thickBot="1" x14ac:dyDescent="0.3">
      <c r="A137" s="76" t="s">
        <v>242</v>
      </c>
      <c r="B137" s="77" t="s">
        <v>104</v>
      </c>
      <c r="C137" s="78" t="s">
        <v>105</v>
      </c>
      <c r="D137" s="79">
        <v>40</v>
      </c>
    </row>
    <row r="138" spans="1:4" x14ac:dyDescent="0.25">
      <c r="A138" s="72" t="s">
        <v>243</v>
      </c>
      <c r="B138" s="73" t="s">
        <v>110</v>
      </c>
      <c r="C138" s="74" t="s">
        <v>111</v>
      </c>
      <c r="D138" s="75">
        <v>45</v>
      </c>
    </row>
    <row r="139" spans="1:4" x14ac:dyDescent="0.25">
      <c r="A139" s="72" t="s">
        <v>244</v>
      </c>
      <c r="B139" s="73" t="s">
        <v>104</v>
      </c>
      <c r="C139" s="74" t="s">
        <v>105</v>
      </c>
      <c r="D139" s="75">
        <v>50</v>
      </c>
    </row>
    <row r="140" spans="1:4" x14ac:dyDescent="0.25">
      <c r="A140" s="72" t="s">
        <v>245</v>
      </c>
      <c r="B140" s="73" t="s">
        <v>104</v>
      </c>
      <c r="C140" s="74" t="s">
        <v>105</v>
      </c>
      <c r="D140" s="75">
        <v>55</v>
      </c>
    </row>
    <row r="141" spans="1:4" x14ac:dyDescent="0.25">
      <c r="A141" s="72" t="s">
        <v>246</v>
      </c>
      <c r="B141" s="73" t="s">
        <v>104</v>
      </c>
      <c r="C141" s="74" t="s">
        <v>105</v>
      </c>
      <c r="D141" s="75">
        <v>40</v>
      </c>
    </row>
    <row r="142" spans="1:4" x14ac:dyDescent="0.25">
      <c r="A142" s="72" t="s">
        <v>247</v>
      </c>
      <c r="B142" s="73" t="s">
        <v>104</v>
      </c>
      <c r="C142" s="74" t="s">
        <v>105</v>
      </c>
      <c r="D142" s="75">
        <v>55</v>
      </c>
    </row>
    <row r="143" spans="1:4" x14ac:dyDescent="0.25">
      <c r="A143" s="72" t="s">
        <v>248</v>
      </c>
      <c r="B143" s="73" t="s">
        <v>104</v>
      </c>
      <c r="C143" s="74" t="s">
        <v>105</v>
      </c>
      <c r="D143" s="75">
        <v>40</v>
      </c>
    </row>
    <row r="144" spans="1:4" x14ac:dyDescent="0.25">
      <c r="A144" s="72" t="s">
        <v>249</v>
      </c>
      <c r="B144" s="73" t="s">
        <v>110</v>
      </c>
      <c r="C144" s="74" t="s">
        <v>111</v>
      </c>
      <c r="D144" s="75">
        <v>60</v>
      </c>
    </row>
    <row r="145" spans="1:4" x14ac:dyDescent="0.25">
      <c r="A145" s="72" t="s">
        <v>250</v>
      </c>
      <c r="B145" s="73" t="s">
        <v>110</v>
      </c>
      <c r="C145" s="74" t="s">
        <v>111</v>
      </c>
      <c r="D145" s="75">
        <v>55</v>
      </c>
    </row>
    <row r="146" spans="1:4" x14ac:dyDescent="0.25">
      <c r="A146" s="72" t="s">
        <v>251</v>
      </c>
      <c r="B146" s="73" t="s">
        <v>104</v>
      </c>
      <c r="C146" s="74" t="s">
        <v>105</v>
      </c>
      <c r="D146" s="75">
        <v>35</v>
      </c>
    </row>
    <row r="147" spans="1:4" x14ac:dyDescent="0.25">
      <c r="A147" s="72" t="s">
        <v>252</v>
      </c>
      <c r="B147" s="73" t="s">
        <v>104</v>
      </c>
      <c r="C147" s="74" t="s">
        <v>105</v>
      </c>
      <c r="D147" s="75">
        <v>40</v>
      </c>
    </row>
    <row r="148" spans="1:4" x14ac:dyDescent="0.25">
      <c r="A148" s="72" t="s">
        <v>253</v>
      </c>
      <c r="B148" s="73" t="s">
        <v>110</v>
      </c>
      <c r="C148" s="74" t="s">
        <v>111</v>
      </c>
      <c r="D148" s="75">
        <v>55</v>
      </c>
    </row>
    <row r="149" spans="1:4" x14ac:dyDescent="0.25">
      <c r="A149" s="72" t="s">
        <v>254</v>
      </c>
      <c r="B149" s="73" t="s">
        <v>110</v>
      </c>
      <c r="C149" s="74" t="s">
        <v>111</v>
      </c>
      <c r="D149" s="75">
        <v>60</v>
      </c>
    </row>
    <row r="150" spans="1:4" x14ac:dyDescent="0.25">
      <c r="A150" s="72" t="s">
        <v>255</v>
      </c>
      <c r="B150" s="73" t="s">
        <v>104</v>
      </c>
      <c r="C150" s="74" t="s">
        <v>105</v>
      </c>
      <c r="D150" s="75">
        <v>35</v>
      </c>
    </row>
    <row r="151" spans="1:4" x14ac:dyDescent="0.25">
      <c r="A151" s="72" t="s">
        <v>256</v>
      </c>
      <c r="B151" s="73" t="s">
        <v>110</v>
      </c>
      <c r="C151" s="74" t="s">
        <v>111</v>
      </c>
      <c r="D151" s="75">
        <v>50</v>
      </c>
    </row>
    <row r="152" spans="1:4" x14ac:dyDescent="0.25">
      <c r="A152" s="72" t="s">
        <v>257</v>
      </c>
      <c r="B152" s="73" t="s">
        <v>110</v>
      </c>
      <c r="C152" s="74" t="s">
        <v>111</v>
      </c>
      <c r="D152" s="75">
        <v>50</v>
      </c>
    </row>
    <row r="153" spans="1:4" x14ac:dyDescent="0.25">
      <c r="A153" s="72" t="s">
        <v>258</v>
      </c>
      <c r="B153" s="73" t="s">
        <v>110</v>
      </c>
      <c r="C153" s="74" t="s">
        <v>111</v>
      </c>
      <c r="D153" s="75">
        <v>55</v>
      </c>
    </row>
    <row r="154" spans="1:4" x14ac:dyDescent="0.25">
      <c r="A154" s="72" t="s">
        <v>259</v>
      </c>
      <c r="B154" s="73" t="s">
        <v>110</v>
      </c>
      <c r="C154" s="74" t="s">
        <v>111</v>
      </c>
      <c r="D154" s="75">
        <v>50</v>
      </c>
    </row>
    <row r="155" spans="1:4" ht="25.5" x14ac:dyDescent="0.25">
      <c r="A155" s="72" t="s">
        <v>260</v>
      </c>
      <c r="B155" s="73" t="s">
        <v>104</v>
      </c>
      <c r="C155" s="74" t="s">
        <v>105</v>
      </c>
      <c r="D155" s="75">
        <v>40</v>
      </c>
    </row>
    <row r="156" spans="1:4" x14ac:dyDescent="0.25">
      <c r="A156" s="72" t="s">
        <v>261</v>
      </c>
      <c r="B156" s="73" t="s">
        <v>110</v>
      </c>
      <c r="C156" s="74" t="s">
        <v>111</v>
      </c>
      <c r="D156" s="75">
        <v>55</v>
      </c>
    </row>
    <row r="157" spans="1:4" ht="13.5" thickBot="1" x14ac:dyDescent="0.3">
      <c r="A157" s="76" t="s">
        <v>262</v>
      </c>
      <c r="B157" s="77" t="s">
        <v>104</v>
      </c>
      <c r="C157" s="78" t="s">
        <v>105</v>
      </c>
      <c r="D157" s="79">
        <v>50</v>
      </c>
    </row>
    <row r="158" spans="1:4" x14ac:dyDescent="0.25">
      <c r="A158" s="72" t="s">
        <v>263</v>
      </c>
      <c r="B158" s="73" t="s">
        <v>104</v>
      </c>
      <c r="C158" s="74" t="s">
        <v>105</v>
      </c>
      <c r="D158" s="75">
        <v>50</v>
      </c>
    </row>
    <row r="159" spans="1:4" x14ac:dyDescent="0.25">
      <c r="A159" s="72" t="s">
        <v>264</v>
      </c>
      <c r="B159" s="73" t="s">
        <v>104</v>
      </c>
      <c r="C159" s="74" t="s">
        <v>105</v>
      </c>
      <c r="D159" s="75">
        <v>65</v>
      </c>
    </row>
    <row r="160" spans="1:4" ht="13.5" thickBot="1" x14ac:dyDescent="0.3">
      <c r="A160" s="76" t="s">
        <v>265</v>
      </c>
      <c r="B160" s="77" t="s">
        <v>198</v>
      </c>
      <c r="C160" s="78" t="s">
        <v>199</v>
      </c>
      <c r="D160" s="79">
        <v>75</v>
      </c>
    </row>
    <row r="161" spans="1:4" x14ac:dyDescent="0.25">
      <c r="A161" s="72" t="s">
        <v>266</v>
      </c>
      <c r="B161" s="73" t="s">
        <v>104</v>
      </c>
      <c r="C161" s="74" t="s">
        <v>105</v>
      </c>
      <c r="D161" s="75">
        <v>40</v>
      </c>
    </row>
    <row r="162" spans="1:4" x14ac:dyDescent="0.25">
      <c r="A162" s="72" t="s">
        <v>267</v>
      </c>
      <c r="B162" s="73" t="s">
        <v>110</v>
      </c>
      <c r="C162" s="74" t="s">
        <v>111</v>
      </c>
      <c r="D162" s="75">
        <v>55</v>
      </c>
    </row>
    <row r="163" spans="1:4" x14ac:dyDescent="0.25">
      <c r="A163" s="72" t="s">
        <v>268</v>
      </c>
      <c r="B163" s="73" t="s">
        <v>104</v>
      </c>
      <c r="C163" s="74" t="s">
        <v>105</v>
      </c>
      <c r="D163" s="75">
        <v>40</v>
      </c>
    </row>
    <row r="164" spans="1:4" x14ac:dyDescent="0.25">
      <c r="A164" s="72" t="s">
        <v>269</v>
      </c>
      <c r="B164" s="73" t="s">
        <v>104</v>
      </c>
      <c r="C164" s="74" t="s">
        <v>105</v>
      </c>
      <c r="D164" s="75">
        <v>45</v>
      </c>
    </row>
    <row r="165" spans="1:4" x14ac:dyDescent="0.25">
      <c r="A165" s="72" t="s">
        <v>270</v>
      </c>
      <c r="B165" s="73" t="s">
        <v>104</v>
      </c>
      <c r="C165" s="74" t="s">
        <v>105</v>
      </c>
      <c r="D165" s="75">
        <v>40</v>
      </c>
    </row>
    <row r="166" spans="1:4" x14ac:dyDescent="0.25">
      <c r="A166" s="72" t="s">
        <v>271</v>
      </c>
      <c r="B166" s="73" t="s">
        <v>104</v>
      </c>
      <c r="C166" s="74" t="s">
        <v>105</v>
      </c>
      <c r="D166" s="75">
        <v>50</v>
      </c>
    </row>
    <row r="167" spans="1:4" x14ac:dyDescent="0.25">
      <c r="A167" s="72" t="s">
        <v>272</v>
      </c>
      <c r="B167" s="73" t="s">
        <v>104</v>
      </c>
      <c r="C167" s="74" t="s">
        <v>105</v>
      </c>
      <c r="D167" s="75">
        <v>40</v>
      </c>
    </row>
    <row r="168" spans="1:4" ht="13.5" thickBot="1" x14ac:dyDescent="0.3">
      <c r="A168" s="76" t="s">
        <v>273</v>
      </c>
      <c r="B168" s="77" t="s">
        <v>104</v>
      </c>
      <c r="C168" s="78" t="s">
        <v>105</v>
      </c>
      <c r="D168" s="79">
        <v>45</v>
      </c>
    </row>
    <row r="169" spans="1:4" x14ac:dyDescent="0.25">
      <c r="A169" s="72" t="s">
        <v>274</v>
      </c>
      <c r="B169" s="73" t="s">
        <v>110</v>
      </c>
      <c r="C169" s="74" t="s">
        <v>111</v>
      </c>
      <c r="D169" s="75">
        <v>55</v>
      </c>
    </row>
    <row r="170" spans="1:4" x14ac:dyDescent="0.25">
      <c r="A170" s="72" t="s">
        <v>275</v>
      </c>
      <c r="B170" s="73" t="s">
        <v>104</v>
      </c>
      <c r="C170" s="74" t="s">
        <v>105</v>
      </c>
      <c r="D170" s="75">
        <v>45</v>
      </c>
    </row>
    <row r="171" spans="1:4" x14ac:dyDescent="0.25">
      <c r="A171" s="72" t="s">
        <v>276</v>
      </c>
      <c r="B171" s="73" t="s">
        <v>110</v>
      </c>
      <c r="C171" s="74" t="s">
        <v>111</v>
      </c>
      <c r="D171" s="75">
        <v>55</v>
      </c>
    </row>
    <row r="172" spans="1:4" ht="13.5" thickBot="1" x14ac:dyDescent="0.3">
      <c r="A172" s="76" t="s">
        <v>277</v>
      </c>
      <c r="B172" s="77" t="s">
        <v>104</v>
      </c>
      <c r="C172" s="78" t="s">
        <v>105</v>
      </c>
      <c r="D172" s="79">
        <v>40</v>
      </c>
    </row>
    <row r="173" spans="1:4" x14ac:dyDescent="0.25">
      <c r="A173" s="72" t="s">
        <v>278</v>
      </c>
      <c r="B173" s="73" t="s">
        <v>279</v>
      </c>
      <c r="C173" s="74" t="s">
        <v>280</v>
      </c>
      <c r="D173" s="75">
        <v>45</v>
      </c>
    </row>
    <row r="174" spans="1:4" x14ac:dyDescent="0.25">
      <c r="A174" s="72" t="s">
        <v>281</v>
      </c>
      <c r="B174" s="73" t="s">
        <v>110</v>
      </c>
      <c r="C174" s="74" t="s">
        <v>111</v>
      </c>
      <c r="D174" s="75">
        <v>65</v>
      </c>
    </row>
    <row r="175" spans="1:4" ht="13.5" thickBot="1" x14ac:dyDescent="0.3">
      <c r="A175" s="76" t="s">
        <v>282</v>
      </c>
      <c r="B175" s="77" t="s">
        <v>104</v>
      </c>
      <c r="C175" s="78" t="s">
        <v>105</v>
      </c>
      <c r="D175" s="79">
        <v>40</v>
      </c>
    </row>
    <row r="176" spans="1:4" x14ac:dyDescent="0.25">
      <c r="A176" s="72" t="s">
        <v>283</v>
      </c>
      <c r="B176" s="73" t="s">
        <v>110</v>
      </c>
      <c r="C176" s="74" t="s">
        <v>111</v>
      </c>
      <c r="D176" s="75">
        <v>55</v>
      </c>
    </row>
    <row r="177" spans="1:4" ht="13.5" thickBot="1" x14ac:dyDescent="0.3">
      <c r="A177" s="76" t="s">
        <v>284</v>
      </c>
      <c r="B177" s="77" t="s">
        <v>110</v>
      </c>
      <c r="C177" s="78" t="s">
        <v>111</v>
      </c>
      <c r="D177" s="79">
        <v>50</v>
      </c>
    </row>
    <row r="178" spans="1:4" ht="26.25" thickBot="1" x14ac:dyDescent="0.3">
      <c r="A178" s="76" t="s">
        <v>285</v>
      </c>
      <c r="B178" s="77" t="s">
        <v>104</v>
      </c>
      <c r="C178" s="78" t="s">
        <v>105</v>
      </c>
      <c r="D178" s="79">
        <v>35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1. strana</vt:lpstr>
      <vt:lpstr>2. strana</vt:lpstr>
      <vt:lpstr>Stravné 1.1.2024</vt:lpstr>
      <vt:lpstr>Seznam lidí</vt:lpstr>
      <vt:lpstr>Nastavení</vt:lpstr>
      <vt:lpstr>Zahraniční stravné 1.1.2024</vt:lpstr>
      <vt:lpstr>'1. strana'!Oblast_tisku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Mikula</dc:creator>
  <cp:lastModifiedBy>Martin Mikula</cp:lastModifiedBy>
  <cp:lastPrinted>2024-01-23T12:51:42Z</cp:lastPrinted>
  <dcterms:created xsi:type="dcterms:W3CDTF">2024-01-15T08:41:08Z</dcterms:created>
  <dcterms:modified xsi:type="dcterms:W3CDTF">2024-03-20T10:36:17Z</dcterms:modified>
</cp:coreProperties>
</file>